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755" activeTab="1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2018'!$A$12:$M$55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2018'!$A$1:$M$59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2018'!$12:$15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24519"/>
</workbook>
</file>

<file path=xl/calcChain.xml><?xml version="1.0" encoding="utf-8"?>
<calcChain xmlns="http://schemas.openxmlformats.org/spreadsheetml/2006/main">
  <c r="L55" i="9"/>
  <c r="I9" i="11" l="1"/>
  <c r="H9"/>
  <c r="G9"/>
  <c r="F9"/>
  <c r="E9"/>
  <c r="I8"/>
  <c r="H8"/>
  <c r="G8"/>
  <c r="F8"/>
  <c r="E8"/>
  <c r="I7"/>
  <c r="H7"/>
  <c r="G7"/>
  <c r="F7"/>
  <c r="E7"/>
  <c r="I6"/>
  <c r="H6"/>
  <c r="G6"/>
  <c r="F6"/>
  <c r="E6"/>
  <c r="I10" l="1"/>
  <c r="H10"/>
  <c r="G10"/>
  <c r="F10"/>
  <c r="E10"/>
  <c r="K6"/>
  <c r="K12" s="1"/>
  <c r="J10" l="1"/>
  <c r="I11" s="1"/>
  <c r="H11" l="1"/>
  <c r="E11"/>
  <c r="G11"/>
  <c r="F11"/>
  <c r="J11" l="1"/>
</calcChain>
</file>

<file path=xl/sharedStrings.xml><?xml version="1.0" encoding="utf-8"?>
<sst xmlns="http://schemas.openxmlformats.org/spreadsheetml/2006/main" count="227" uniqueCount="165">
  <si>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</si>
  <si>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</si>
  <si>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</si>
  <si>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</si>
  <si>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</si>
  <si>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</si>
  <si>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</si>
  <si>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</si>
  <si>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</si>
  <si>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</si>
  <si>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</si>
  <si>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</si>
  <si>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</si>
  <si>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</si>
  <si>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</si>
  <si>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</si>
  <si>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</si>
  <si>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Matriz para evaluación del primer (1er) trimestre del Plan de trabajo 2018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</si>
  <si>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</si>
  <si>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</si>
  <si>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</si>
  <si>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</si>
  <si>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</si>
  <si>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</si>
  <si>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</si>
  <si>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</si>
  <si>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</si>
  <si>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</si>
  <si>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</si>
  <si>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</si>
  <si>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</si>
  <si>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</si>
  <si>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</si>
  <si>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>Tecnico Evaluador: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</si>
  <si>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</si>
  <si>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</si>
  <si>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</si>
  <si>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</si>
  <si>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</si>
  <si>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</si>
  <si>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</si>
  <si>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</si>
  <si>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</si>
  <si>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</si>
  <si>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</si>
  <si>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</si>
  <si>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</si>
  <si>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</si>
  <si>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</si>
  <si>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</si>
  <si>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</si>
  <si>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</si>
  <si>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</si>
  <si>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</si>
  <si>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</si>
  <si>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</si>
  <si>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</si>
  <si>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</si>
  <si>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</si>
  <si>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</si>
  <si>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</si>
  <si>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</si>
  <si>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</si>
  <si>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</si>
  <si>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</si>
  <si>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</si>
  <si>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</si>
  <si>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</si>
  <si>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Leyenda ponderacion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</si>
  <si>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</si>
  <si>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</si>
  <si>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</si>
  <si>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</si>
  <si>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</si>
  <si>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</si>
  <si>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</si>
  <si>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</si>
  <si>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</si>
  <si>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</si>
  <si>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</si>
  <si>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</si>
  <si>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</si>
  <si>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</si>
  <si>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</si>
  <si>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</si>
  <si>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</si>
  <si>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</si>
  <si>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</si>
  <si>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</si>
  <si>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</si>
  <si>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</si>
  <si>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</si>
  <si>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</si>
  <si>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</si>
  <si>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</si>
  <si>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</si>
  <si>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</si>
  <si>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</si>
  <si>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</si>
  <si>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</si>
  <si>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</si>
  <si>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</si>
  <si>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</si>
  <si>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</si>
  <si>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</si>
  <si>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</si>
  <si>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</si>
  <si>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</si>
  <si>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</si>
  <si>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</si>
  <si>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</si>
  <si>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</si>
  <si>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</si>
  <si>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</si>
  <si>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</si>
  <si>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</si>
  <si>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</si>
  <si>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</si>
  <si>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</si>
  <si>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</si>
  <si>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</si>
  <si>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T1</t>
  </si>
  <si>
    <t>T2</t>
  </si>
  <si>
    <t>T1/T2/T3/T4</t>
  </si>
  <si>
    <t>T3</t>
  </si>
  <si>
    <t>T2/T4</t>
  </si>
  <si>
    <t>T4</t>
  </si>
  <si>
    <t>T2/T3/T4</t>
  </si>
  <si>
    <t>Centro de Capacitación en Política y Gestión Fiscal (CAPGEFI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</si>
  <si>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</si>
  <si>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</si>
  <si>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</si>
  <si>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</si>
  <si>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Wendy López</t>
  </si>
  <si>
    <t>se realizo una encuesta con 16 preguntas entre los colaboradores del centro vía correo electronico y fisico.</t>
  </si>
  <si>
    <t>Se creo un correo electronico para estos : etica@capgefi.gob.do</t>
  </si>
  <si>
    <t xml:space="preserve">Sensiblización vía correo electronico </t>
  </si>
  <si>
    <t>Está solicitado y en proceso en el Departamento de Planificación y Desarrollo.</t>
  </si>
  <si>
    <t>No hemos tenido ningún caso</t>
  </si>
  <si>
    <t>Participamos en el encuentro de Coordinadores Generales en el Banco Central.</t>
  </si>
  <si>
    <t>hubo 2 meses sin reuniones, se levantarón las actas justificativas.</t>
  </si>
  <si>
    <t xml:space="preserve">No hemos tenido ningún caso </t>
  </si>
  <si>
    <t>1/T2/T3/T4</t>
  </si>
  <si>
    <t>*ESTAS PONDERACIONES CONTEMPLAN LOS LITERALES DE CADA ACTIVIDAD*</t>
  </si>
  <si>
    <t>TOTAL PUNTOS ACUMULADOS</t>
  </si>
  <si>
    <t>TOTAL PORCENTAJES</t>
  </si>
  <si>
    <t>TOTALES POR PONDERACIONES</t>
  </si>
  <si>
    <t>16-20</t>
  </si>
  <si>
    <t>Penalidad por tardanza</t>
  </si>
  <si>
    <t>9-15</t>
  </si>
  <si>
    <t>6-8</t>
  </si>
  <si>
    <t>1-5</t>
  </si>
  <si>
    <t>NO CUMPLIDAS</t>
  </si>
  <si>
    <t>PENDIENTES</t>
  </si>
  <si>
    <t>PARCIALES</t>
  </si>
  <si>
    <t xml:space="preserve"> CUMPLIDAS</t>
  </si>
  <si>
    <t>Referencia</t>
  </si>
  <si>
    <t xml:space="preserve">PUNTUACION </t>
  </si>
  <si>
    <t>NIVEL DE CUMPLIMIENTO</t>
  </si>
  <si>
    <t>ACTIVIDADES</t>
  </si>
  <si>
    <t xml:space="preserve">NO. </t>
  </si>
  <si>
    <t>RESUMEN DE RESULTADOS</t>
  </si>
  <si>
    <t xml:space="preserve">Las evidencias remitidas no son suficientes, pues es indispensable que remitan el cuadro control de las sensibilización realizadas, como lo indican los medios de verificación. </t>
  </si>
  <si>
    <t xml:space="preserve"> </t>
  </si>
  <si>
    <t>Es recomendable que se ponga en contacto con su tecnIco a los fines de realizar mejoras a su cuadro control por las informaciones indispensables que omitieron  el mismo.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</si>
</sst>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[$€]* #,##0.00_);_([$€]* \(#,##0.00\);_([$€]* &quot;-&quot;??_);_(@_)"/>
    <numFmt numFmtId="167" formatCode="[$-C0A]mmmm\-yy;@"/>
  </numFmts>
  <fonts count="4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sz val="2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8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5" fillId="0" borderId="0" applyFont="0" applyFill="0" applyBorder="0" applyAlignment="0" applyProtection="0"/>
  </cellStyleXfs>
  <cellXfs count="373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vertical="top"/>
    </xf>
    <xf numFmtId="0" fontId="8" fillId="7" borderId="1" xfId="0" applyFont="1" applyFill="1" applyBorder="1" applyAlignment="1">
      <alignment vertical="top"/>
    </xf>
    <xf numFmtId="0" fontId="8" fillId="8" borderId="1" xfId="0" applyFont="1" applyFill="1" applyBorder="1" applyAlignment="1">
      <alignment vertical="top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167" fontId="23" fillId="2" borderId="0" xfId="0" applyNumberFormat="1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25" fillId="0" borderId="46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top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3" fillId="4" borderId="34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40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40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40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1" xfId="0" applyFont="1" applyFill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51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8" fillId="14" borderId="39" xfId="0" applyFont="1" applyFill="1" applyBorder="1" applyAlignment="1">
      <alignment vertical="center" wrapText="1"/>
    </xf>
    <xf numFmtId="0" fontId="28" fillId="14" borderId="2" xfId="0" applyFont="1" applyFill="1" applyBorder="1" applyAlignment="1">
      <alignment vertical="center" wrapText="1"/>
    </xf>
    <xf numFmtId="0" fontId="4" fillId="14" borderId="3" xfId="0" applyFont="1" applyFill="1" applyBorder="1" applyAlignment="1" applyProtection="1">
      <alignment horizontal="center" vertical="center"/>
      <protection locked="0"/>
    </xf>
    <xf numFmtId="0" fontId="4" fillId="14" borderId="3" xfId="0" applyFont="1" applyFill="1" applyBorder="1" applyAlignment="1">
      <alignment vertical="center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0" fontId="4" fillId="14" borderId="1" xfId="0" applyFont="1" applyFill="1" applyBorder="1" applyAlignment="1">
      <alignment vertical="center"/>
    </xf>
    <xf numFmtId="0" fontId="4" fillId="14" borderId="33" xfId="0" applyFont="1" applyFill="1" applyBorder="1" applyAlignment="1" applyProtection="1">
      <alignment horizontal="center" vertical="center"/>
      <protection locked="0"/>
    </xf>
    <xf numFmtId="0" fontId="4" fillId="14" borderId="33" xfId="0" applyFont="1" applyFill="1" applyBorder="1" applyAlignment="1">
      <alignment vertical="center"/>
    </xf>
    <xf numFmtId="0" fontId="27" fillId="14" borderId="33" xfId="0" applyFont="1" applyFill="1" applyBorder="1" applyAlignment="1">
      <alignment vertical="top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vertical="top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vertical="top" wrapText="1"/>
    </xf>
    <xf numFmtId="0" fontId="27" fillId="14" borderId="4" xfId="0" applyFont="1" applyFill="1" applyBorder="1" applyAlignment="1">
      <alignment vertical="top" wrapText="1"/>
    </xf>
    <xf numFmtId="0" fontId="15" fillId="14" borderId="1" xfId="0" applyFont="1" applyFill="1" applyBorder="1" applyAlignment="1">
      <alignment horizontal="center" vertical="center" wrapText="1"/>
    </xf>
    <xf numFmtId="14" fontId="27" fillId="15" borderId="7" xfId="0" applyNumberFormat="1" applyFont="1" applyFill="1" applyBorder="1" applyAlignment="1" applyProtection="1">
      <alignment vertical="center"/>
      <protection locked="0"/>
    </xf>
    <xf numFmtId="0" fontId="27" fillId="15" borderId="1" xfId="0" applyFont="1" applyFill="1" applyBorder="1" applyAlignment="1" applyProtection="1">
      <alignment vertical="center" wrapText="1"/>
      <protection locked="0"/>
    </xf>
    <xf numFmtId="0" fontId="27" fillId="15" borderId="2" xfId="0" applyFont="1" applyFill="1" applyBorder="1" applyAlignment="1" applyProtection="1">
      <alignment vertical="center" wrapText="1"/>
      <protection locked="0"/>
    </xf>
    <xf numFmtId="0" fontId="27" fillId="15" borderId="7" xfId="0" applyFont="1" applyFill="1" applyBorder="1" applyAlignment="1" applyProtection="1">
      <alignment horizontal="justify" vertical="top" wrapText="1"/>
    </xf>
    <xf numFmtId="0" fontId="25" fillId="15" borderId="13" xfId="0" applyFont="1" applyFill="1" applyBorder="1" applyAlignment="1">
      <alignment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 applyProtection="1">
      <alignment horizontal="justify" vertical="top"/>
      <protection locked="0"/>
    </xf>
    <xf numFmtId="0" fontId="26" fillId="15" borderId="1" xfId="0" applyFont="1" applyFill="1" applyBorder="1" applyAlignment="1" applyProtection="1">
      <alignment horizontal="justify" vertical="top"/>
      <protection locked="0"/>
    </xf>
    <xf numFmtId="0" fontId="26" fillId="15" borderId="33" xfId="0" applyFont="1" applyFill="1" applyBorder="1" applyAlignment="1" applyProtection="1">
      <alignment horizontal="justify" vertical="top"/>
      <protection locked="0"/>
    </xf>
    <xf numFmtId="0" fontId="27" fillId="15" borderId="8" xfId="0" applyFont="1" applyFill="1" applyBorder="1" applyAlignment="1" applyProtection="1">
      <alignment horizontal="center" vertical="top" wrapText="1"/>
    </xf>
    <xf numFmtId="0" fontId="27" fillId="15" borderId="4" xfId="0" applyFont="1" applyFill="1" applyBorder="1" applyAlignment="1" applyProtection="1">
      <alignment horizontal="center" vertical="top" wrapText="1"/>
    </xf>
    <xf numFmtId="0" fontId="27" fillId="15" borderId="3" xfId="0" applyFont="1" applyFill="1" applyBorder="1" applyAlignment="1" applyProtection="1">
      <alignment horizontal="center" vertical="top" wrapText="1"/>
    </xf>
    <xf numFmtId="0" fontId="27" fillId="15" borderId="33" xfId="0" applyFont="1" applyFill="1" applyBorder="1" applyAlignment="1" applyProtection="1">
      <alignment horizontal="center" vertical="top" wrapText="1"/>
    </xf>
    <xf numFmtId="0" fontId="27" fillId="15" borderId="33" xfId="0" applyFont="1" applyFill="1" applyBorder="1" applyAlignment="1">
      <alignment vertical="top" wrapText="1"/>
    </xf>
    <xf numFmtId="0" fontId="27" fillId="15" borderId="3" xfId="0" applyFont="1" applyFill="1" applyBorder="1" applyAlignment="1">
      <alignment vertical="top" wrapText="1"/>
    </xf>
    <xf numFmtId="0" fontId="27" fillId="15" borderId="1" xfId="0" applyFont="1" applyFill="1" applyBorder="1" applyAlignment="1">
      <alignment vertical="top" wrapText="1"/>
    </xf>
    <xf numFmtId="0" fontId="27" fillId="15" borderId="4" xfId="0" applyFont="1" applyFill="1" applyBorder="1" applyAlignment="1">
      <alignment vertical="top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4" fillId="14" borderId="28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8" fillId="13" borderId="1" xfId="0" applyFont="1" applyFill="1" applyBorder="1"/>
    <xf numFmtId="0" fontId="26" fillId="0" borderId="59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35" fillId="0" borderId="60" xfId="82" applyFont="1" applyBorder="1" applyAlignment="1">
      <alignment horizontal="center" vertical="center" wrapText="1"/>
    </xf>
    <xf numFmtId="0" fontId="36" fillId="0" borderId="62" xfId="82" applyFont="1" applyBorder="1" applyAlignment="1">
      <alignment horizontal="center" vertical="center" wrapText="1"/>
    </xf>
    <xf numFmtId="0" fontId="36" fillId="0" borderId="61" xfId="82" applyFont="1" applyBorder="1" applyAlignment="1">
      <alignment horizontal="center" vertical="center" wrapText="1"/>
    </xf>
    <xf numFmtId="0" fontId="36" fillId="0" borderId="63" xfId="82" applyFont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8" fillId="0" borderId="3" xfId="0" applyFont="1" applyBorder="1" applyAlignment="1" applyProtection="1">
      <alignment horizontal="center" vertical="center" wrapText="1"/>
    </xf>
    <xf numFmtId="0" fontId="38" fillId="0" borderId="1" xfId="0" applyFont="1" applyBorder="1" applyAlignment="1" applyProtection="1">
      <alignment horizontal="center" vertical="center" wrapText="1"/>
    </xf>
    <xf numFmtId="0" fontId="38" fillId="0" borderId="33" xfId="0" applyFont="1" applyBorder="1" applyAlignment="1" applyProtection="1">
      <alignment horizontal="center" vertical="center" wrapText="1"/>
    </xf>
    <xf numFmtId="0" fontId="38" fillId="0" borderId="8" xfId="0" applyFont="1" applyBorder="1" applyAlignment="1" applyProtection="1">
      <alignment horizontal="center" vertical="center" wrapText="1"/>
    </xf>
    <xf numFmtId="0" fontId="38" fillId="0" borderId="4" xfId="0" applyFont="1" applyBorder="1" applyAlignment="1" applyProtection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6" fillId="16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26" fillId="15" borderId="15" xfId="0" applyFont="1" applyFill="1" applyBorder="1" applyAlignment="1">
      <alignment horizontal="center" vertical="center"/>
    </xf>
    <xf numFmtId="17" fontId="27" fillId="15" borderId="28" xfId="0" applyNumberFormat="1" applyFont="1" applyFill="1" applyBorder="1" applyAlignment="1" applyProtection="1">
      <alignment horizontal="center" vertical="center" wrapText="1"/>
      <protection locked="0"/>
    </xf>
    <xf numFmtId="0" fontId="27" fillId="15" borderId="39" xfId="0" applyFont="1" applyFill="1" applyBorder="1" applyAlignment="1" applyProtection="1">
      <alignment horizontal="left" vertical="top" wrapText="1"/>
      <protection locked="0"/>
    </xf>
    <xf numFmtId="0" fontId="25" fillId="15" borderId="43" xfId="0" applyFont="1" applyFill="1" applyBorder="1" applyAlignment="1">
      <alignment horizontal="left" vertical="center" wrapText="1"/>
    </xf>
    <xf numFmtId="0" fontId="25" fillId="15" borderId="14" xfId="0" applyFont="1" applyFill="1" applyBorder="1" applyAlignment="1">
      <alignment horizontal="left" vertical="center" wrapText="1"/>
    </xf>
    <xf numFmtId="0" fontId="27" fillId="15" borderId="3" xfId="0" applyFont="1" applyFill="1" applyBorder="1" applyAlignment="1">
      <alignment horizontal="left" vertical="top" wrapText="1"/>
    </xf>
    <xf numFmtId="0" fontId="25" fillId="15" borderId="44" xfId="0" applyFont="1" applyFill="1" applyBorder="1" applyAlignment="1">
      <alignment horizontal="left" vertical="top" wrapText="1"/>
    </xf>
    <xf numFmtId="0" fontId="25" fillId="15" borderId="13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7" fillId="14" borderId="33" xfId="0" applyFont="1" applyFill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5" fillId="15" borderId="12" xfId="0" applyFont="1" applyFill="1" applyBorder="1" applyAlignment="1">
      <alignment horizontal="center" vertical="center" wrapText="1"/>
    </xf>
    <xf numFmtId="0" fontId="25" fillId="14" borderId="33" xfId="0" applyFont="1" applyFill="1" applyBorder="1" applyAlignment="1">
      <alignment vertical="center" wrapText="1"/>
    </xf>
    <xf numFmtId="0" fontId="25" fillId="14" borderId="4" xfId="0" applyFont="1" applyFill="1" applyBorder="1" applyAlignment="1">
      <alignment vertical="center" wrapText="1"/>
    </xf>
    <xf numFmtId="0" fontId="25" fillId="14" borderId="11" xfId="0" applyFont="1" applyFill="1" applyBorder="1" applyAlignment="1">
      <alignment vertical="center" wrapText="1"/>
    </xf>
    <xf numFmtId="0" fontId="25" fillId="14" borderId="43" xfId="0" applyFont="1" applyFill="1" applyBorder="1" applyAlignment="1">
      <alignment vertical="center" wrapText="1"/>
    </xf>
    <xf numFmtId="0" fontId="25" fillId="14" borderId="14" xfId="0" applyFont="1" applyFill="1" applyBorder="1" applyAlignment="1">
      <alignment vertical="center" wrapText="1"/>
    </xf>
    <xf numFmtId="0" fontId="25" fillId="14" borderId="44" xfId="0" applyFont="1" applyFill="1" applyBorder="1" applyAlignment="1">
      <alignment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2" fontId="18" fillId="4" borderId="17" xfId="1" applyNumberFormat="1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5" fillId="14" borderId="65" xfId="0" applyFont="1" applyFill="1" applyBorder="1" applyAlignment="1">
      <alignment horizontal="center" vertical="center" wrapText="1"/>
    </xf>
    <xf numFmtId="0" fontId="0" fillId="2" borderId="0" xfId="0" applyFill="1"/>
    <xf numFmtId="2" fontId="43" fillId="17" borderId="54" xfId="83" applyNumberFormat="1" applyFont="1" applyFill="1" applyBorder="1" applyAlignment="1">
      <alignment horizontal="center" vertical="center"/>
    </xf>
    <xf numFmtId="9" fontId="43" fillId="17" borderId="3" xfId="4" applyNumberFormat="1" applyFont="1" applyFill="1" applyBorder="1" applyAlignment="1">
      <alignment horizontal="center" vertical="center" wrapText="1"/>
    </xf>
    <xf numFmtId="9" fontId="43" fillId="17" borderId="3" xfId="83" applyFont="1" applyFill="1" applyBorder="1" applyAlignment="1">
      <alignment horizontal="center" vertical="center" wrapText="1"/>
    </xf>
    <xf numFmtId="9" fontId="43" fillId="17" borderId="32" xfId="83" applyFont="1" applyFill="1" applyBorder="1" applyAlignment="1">
      <alignment horizontal="center" vertical="center" wrapText="1"/>
    </xf>
    <xf numFmtId="9" fontId="43" fillId="17" borderId="3" xfId="83" applyFont="1" applyFill="1" applyBorder="1" applyAlignment="1">
      <alignment horizontal="center" vertical="center"/>
    </xf>
    <xf numFmtId="9" fontId="43" fillId="17" borderId="30" xfId="83" applyFont="1" applyFill="1" applyBorder="1" applyAlignment="1">
      <alignment horizontal="center" vertical="center"/>
    </xf>
    <xf numFmtId="0" fontId="43" fillId="3" borderId="1" xfId="4" applyFont="1" applyFill="1" applyBorder="1" applyAlignment="1">
      <alignment horizontal="center" vertical="center" wrapText="1"/>
    </xf>
    <xf numFmtId="0" fontId="43" fillId="3" borderId="22" xfId="4" applyFont="1" applyFill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0" fontId="2" fillId="0" borderId="25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0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32" xfId="4" applyFont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43" fillId="0" borderId="58" xfId="4" applyFont="1" applyFill="1" applyBorder="1" applyAlignment="1">
      <alignment horizontal="center" vertical="center" wrapText="1"/>
    </xf>
    <xf numFmtId="0" fontId="43" fillId="8" borderId="23" xfId="4" applyFont="1" applyFill="1" applyBorder="1" applyAlignment="1">
      <alignment horizontal="center" vertical="center" wrapText="1"/>
    </xf>
    <xf numFmtId="0" fontId="43" fillId="18" borderId="9" xfId="4" applyFont="1" applyFill="1" applyBorder="1" applyAlignment="1">
      <alignment horizontal="center" vertical="center" wrapText="1"/>
    </xf>
    <xf numFmtId="0" fontId="43" fillId="7" borderId="9" xfId="4" applyFont="1" applyFill="1" applyBorder="1" applyAlignment="1">
      <alignment horizontal="center" vertical="center" wrapText="1"/>
    </xf>
    <xf numFmtId="0" fontId="43" fillId="6" borderId="72" xfId="4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25" fillId="14" borderId="24" xfId="0" applyFont="1" applyFill="1" applyBorder="1" applyAlignment="1">
      <alignment horizontal="center" vertical="center" wrapText="1"/>
    </xf>
    <xf numFmtId="167" fontId="45" fillId="2" borderId="0" xfId="0" applyNumberFormat="1" applyFont="1" applyFill="1" applyBorder="1" applyAlignment="1" applyProtection="1">
      <alignment horizontal="center" vertical="center"/>
    </xf>
    <xf numFmtId="0" fontId="27" fillId="14" borderId="27" xfId="0" applyFont="1" applyFill="1" applyBorder="1" applyAlignment="1" applyProtection="1">
      <alignment horizontal="center" vertical="center"/>
      <protection locked="0"/>
    </xf>
    <xf numFmtId="0" fontId="27" fillId="14" borderId="7" xfId="0" applyFont="1" applyFill="1" applyBorder="1" applyAlignment="1" applyProtection="1">
      <alignment horizontal="center" vertical="center"/>
      <protection locked="0"/>
    </xf>
    <xf numFmtId="0" fontId="27" fillId="14" borderId="3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7" fillId="14" borderId="33" xfId="0" applyFont="1" applyFill="1" applyBorder="1" applyAlignment="1" applyProtection="1">
      <alignment horizontal="center" vertical="center"/>
      <protection locked="0"/>
    </xf>
    <xf numFmtId="0" fontId="27" fillId="14" borderId="2" xfId="0" applyFont="1" applyFill="1" applyBorder="1" applyAlignment="1">
      <alignment vertical="center" wrapText="1"/>
    </xf>
    <xf numFmtId="0" fontId="27" fillId="14" borderId="33" xfId="0" applyFont="1" applyFill="1" applyBorder="1" applyAlignment="1">
      <alignment vertical="center" wrapText="1"/>
    </xf>
    <xf numFmtId="0" fontId="18" fillId="4" borderId="17" xfId="1" applyFont="1" applyFill="1" applyBorder="1" applyAlignment="1">
      <alignment horizontal="center" vertical="center" wrapText="1"/>
    </xf>
    <xf numFmtId="0" fontId="6" fillId="2" borderId="27" xfId="0" applyFont="1" applyFill="1" applyBorder="1" applyAlignment="1" applyProtection="1">
      <alignment horizontal="left" vertical="top"/>
    </xf>
    <xf numFmtId="0" fontId="6" fillId="2" borderId="28" xfId="0" applyFont="1" applyFill="1" applyBorder="1" applyAlignment="1" applyProtection="1">
      <alignment horizontal="left" vertical="top"/>
    </xf>
    <xf numFmtId="0" fontId="6" fillId="2" borderId="39" xfId="0" applyFont="1" applyFill="1" applyBorder="1" applyAlignment="1" applyProtection="1">
      <alignment horizontal="left" vertical="top"/>
    </xf>
    <xf numFmtId="0" fontId="39" fillId="0" borderId="36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17" fontId="25" fillId="15" borderId="33" xfId="0" applyNumberFormat="1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18" fillId="13" borderId="18" xfId="1" applyFont="1" applyFill="1" applyBorder="1" applyAlignment="1">
      <alignment horizontal="center" vertical="center" wrapText="1"/>
    </xf>
    <xf numFmtId="0" fontId="18" fillId="13" borderId="19" xfId="1" applyFont="1" applyFill="1" applyBorder="1" applyAlignment="1">
      <alignment horizontal="center" vertical="center" wrapText="1"/>
    </xf>
    <xf numFmtId="0" fontId="18" fillId="13" borderId="42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38" fillId="2" borderId="5" xfId="0" applyNumberFormat="1" applyFont="1" applyFill="1" applyBorder="1" applyAlignment="1" applyProtection="1">
      <alignment horizontal="left" vertical="center"/>
    </xf>
    <xf numFmtId="0" fontId="38" fillId="2" borderId="6" xfId="0" applyNumberFormat="1" applyFont="1" applyFill="1" applyBorder="1" applyAlignment="1" applyProtection="1">
      <alignment horizontal="left" vertical="center"/>
    </xf>
    <xf numFmtId="0" fontId="38" fillId="2" borderId="40" xfId="0" applyNumberFormat="1" applyFont="1" applyFill="1" applyBorder="1" applyAlignment="1" applyProtection="1">
      <alignment horizontal="left" vertical="center"/>
    </xf>
    <xf numFmtId="0" fontId="27" fillId="0" borderId="24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18" fillId="9" borderId="18" xfId="1" applyFont="1" applyFill="1" applyBorder="1" applyAlignment="1">
      <alignment horizontal="center" vertical="center" wrapText="1"/>
    </xf>
    <xf numFmtId="0" fontId="18" fillId="9" borderId="19" xfId="1" applyFont="1" applyFill="1" applyBorder="1" applyAlignment="1">
      <alignment horizontal="center" vertical="center" wrapText="1"/>
    </xf>
    <xf numFmtId="0" fontId="18" fillId="9" borderId="42" xfId="1" applyFont="1" applyFill="1" applyBorder="1" applyAlignment="1">
      <alignment horizontal="center" vertical="center" wrapText="1"/>
    </xf>
    <xf numFmtId="14" fontId="40" fillId="2" borderId="5" xfId="0" applyNumberFormat="1" applyFont="1" applyFill="1" applyBorder="1" applyAlignment="1" applyProtection="1">
      <alignment horizontal="left" vertical="center"/>
    </xf>
    <xf numFmtId="0" fontId="40" fillId="2" borderId="6" xfId="0" applyFont="1" applyFill="1" applyBorder="1" applyAlignment="1" applyProtection="1">
      <alignment horizontal="left" vertical="center"/>
    </xf>
    <xf numFmtId="0" fontId="40" fillId="2" borderId="40" xfId="0" applyFont="1" applyFill="1" applyBorder="1" applyAlignment="1" applyProtection="1">
      <alignment horizontal="left" vertical="center"/>
    </xf>
    <xf numFmtId="0" fontId="38" fillId="0" borderId="4" xfId="0" applyFont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top" wrapText="1"/>
    </xf>
    <xf numFmtId="0" fontId="27" fillId="15" borderId="4" xfId="0" applyFont="1" applyFill="1" applyBorder="1" applyAlignment="1" applyProtection="1">
      <alignment horizontal="center" vertical="top" wrapText="1"/>
    </xf>
    <xf numFmtId="0" fontId="27" fillId="15" borderId="3" xfId="0" applyFont="1" applyFill="1" applyBorder="1" applyAlignment="1" applyProtection="1">
      <alignment horizontal="center" vertical="top" wrapText="1"/>
    </xf>
    <xf numFmtId="0" fontId="27" fillId="14" borderId="33" xfId="0" applyFont="1" applyFill="1" applyBorder="1" applyAlignment="1" applyProtection="1">
      <alignment horizontal="center" vertical="top" wrapText="1"/>
    </xf>
    <xf numFmtId="0" fontId="27" fillId="14" borderId="4" xfId="0" applyFont="1" applyFill="1" applyBorder="1" applyAlignment="1" applyProtection="1">
      <alignment horizontal="center" vertical="top" wrapText="1"/>
    </xf>
    <xf numFmtId="0" fontId="27" fillId="14" borderId="3" xfId="0" applyFont="1" applyFill="1" applyBorder="1" applyAlignment="1" applyProtection="1">
      <alignment horizontal="center" vertical="top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27" fillId="14" borderId="33" xfId="0" applyFont="1" applyFill="1" applyBorder="1" applyAlignment="1">
      <alignment horizontal="center" vertical="top" wrapText="1"/>
    </xf>
    <xf numFmtId="0" fontId="27" fillId="14" borderId="4" xfId="0" applyFont="1" applyFill="1" applyBorder="1" applyAlignment="1">
      <alignment horizontal="center" vertical="top" wrapText="1"/>
    </xf>
    <xf numFmtId="0" fontId="27" fillId="14" borderId="3" xfId="0" applyFont="1" applyFill="1" applyBorder="1" applyAlignment="1">
      <alignment horizontal="center" vertical="top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27" fillId="0" borderId="49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30" xfId="0" applyFont="1" applyBorder="1" applyAlignment="1" applyProtection="1">
      <alignment horizontal="left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27" fillId="14" borderId="8" xfId="0" applyFont="1" applyFill="1" applyBorder="1" applyAlignment="1" applyProtection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7" fillId="14" borderId="8" xfId="0" applyFont="1" applyFill="1" applyBorder="1" applyAlignment="1" applyProtection="1">
      <alignment horizontal="center" vertical="top" wrapText="1"/>
    </xf>
    <xf numFmtId="167" fontId="6" fillId="2" borderId="35" xfId="0" applyNumberFormat="1" applyFont="1" applyFill="1" applyBorder="1" applyAlignment="1" applyProtection="1">
      <alignment horizontal="left" vertical="center"/>
    </xf>
    <xf numFmtId="167" fontId="6" fillId="2" borderId="39" xfId="0" applyNumberFormat="1" applyFont="1" applyFill="1" applyBorder="1" applyAlignment="1" applyProtection="1">
      <alignment horizontal="left" vertical="center"/>
    </xf>
    <xf numFmtId="167" fontId="27" fillId="2" borderId="41" xfId="0" applyNumberFormat="1" applyFont="1" applyFill="1" applyBorder="1" applyAlignment="1" applyProtection="1">
      <alignment horizontal="center" vertical="center"/>
    </xf>
    <xf numFmtId="167" fontId="4" fillId="2" borderId="40" xfId="0" applyNumberFormat="1" applyFont="1" applyFill="1" applyBorder="1" applyAlignment="1" applyProtection="1">
      <alignment horizontal="center" vertical="center"/>
    </xf>
    <xf numFmtId="0" fontId="41" fillId="0" borderId="26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16" fillId="5" borderId="25" xfId="0" applyFont="1" applyFill="1" applyBorder="1" applyAlignment="1">
      <alignment horizontal="center" vertical="center" wrapText="1"/>
    </xf>
    <xf numFmtId="0" fontId="16" fillId="5" borderId="64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/>
    </xf>
    <xf numFmtId="0" fontId="31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left" vertical="center" wrapText="1"/>
    </xf>
    <xf numFmtId="0" fontId="3" fillId="4" borderId="5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55" xfId="1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25" fillId="15" borderId="24" xfId="0" applyFont="1" applyFill="1" applyBorder="1" applyAlignment="1">
      <alignment horizontal="center" vertical="center" wrapText="1"/>
    </xf>
    <xf numFmtId="0" fontId="25" fillId="15" borderId="9" xfId="0" applyFont="1" applyFill="1" applyBorder="1" applyAlignment="1">
      <alignment horizontal="center" vertical="center" wrapText="1"/>
    </xf>
    <xf numFmtId="0" fontId="27" fillId="15" borderId="8" xfId="0" applyFont="1" applyFill="1" applyBorder="1" applyAlignment="1" applyProtection="1">
      <alignment horizontal="center" vertical="top" wrapText="1"/>
    </xf>
    <xf numFmtId="0" fontId="25" fillId="0" borderId="5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55" xfId="0" applyFont="1" applyFill="1" applyBorder="1" applyAlignment="1">
      <alignment horizontal="center" vertical="center" wrapText="1"/>
    </xf>
    <xf numFmtId="0" fontId="43" fillId="4" borderId="24" xfId="4" applyFont="1" applyFill="1" applyBorder="1" applyAlignment="1">
      <alignment horizontal="center" vertical="center"/>
    </xf>
    <xf numFmtId="0" fontId="43" fillId="4" borderId="9" xfId="4" applyFont="1" applyFill="1" applyBorder="1" applyAlignment="1">
      <alignment horizontal="center" vertical="center"/>
    </xf>
    <xf numFmtId="0" fontId="43" fillId="4" borderId="44" xfId="4" applyFont="1" applyFill="1" applyBorder="1" applyAlignment="1">
      <alignment horizontal="center" vertical="center"/>
    </xf>
    <xf numFmtId="0" fontId="0" fillId="17" borderId="57" xfId="0" applyFill="1" applyBorder="1" applyAlignment="1">
      <alignment horizontal="center"/>
    </xf>
    <xf numFmtId="0" fontId="42" fillId="2" borderId="2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9" fontId="2" fillId="0" borderId="25" xfId="4" applyNumberFormat="1" applyFont="1" applyBorder="1" applyAlignment="1">
      <alignment horizontal="center" vertical="center" wrapText="1"/>
    </xf>
    <xf numFmtId="49" fontId="2" fillId="0" borderId="69" xfId="4" applyNumberFormat="1" applyFont="1" applyBorder="1" applyAlignment="1">
      <alignment horizontal="center" vertical="center" wrapText="1"/>
    </xf>
    <xf numFmtId="0" fontId="43" fillId="3" borderId="11" xfId="4" applyFont="1" applyFill="1" applyBorder="1" applyAlignment="1">
      <alignment horizontal="center" vertical="center" wrapText="1"/>
    </xf>
    <xf numFmtId="0" fontId="43" fillId="3" borderId="14" xfId="4" applyFont="1" applyFill="1" applyBorder="1" applyAlignment="1">
      <alignment horizontal="center" vertical="center" wrapText="1"/>
    </xf>
    <xf numFmtId="0" fontId="43" fillId="4" borderId="70" xfId="4" applyFont="1" applyFill="1" applyBorder="1" applyAlignment="1">
      <alignment horizontal="center" vertical="center"/>
    </xf>
    <xf numFmtId="0" fontId="43" fillId="4" borderId="64" xfId="4" applyFont="1" applyFill="1" applyBorder="1" applyAlignment="1">
      <alignment horizontal="center" vertical="center"/>
    </xf>
    <xf numFmtId="0" fontId="43" fillId="4" borderId="69" xfId="4" applyFont="1" applyFill="1" applyBorder="1" applyAlignment="1">
      <alignment horizontal="center" vertical="center"/>
    </xf>
    <xf numFmtId="2" fontId="2" fillId="0" borderId="2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0" fontId="43" fillId="4" borderId="68" xfId="4" applyFont="1" applyFill="1" applyBorder="1" applyAlignment="1">
      <alignment horizontal="center" vertical="center"/>
    </xf>
    <xf numFmtId="0" fontId="43" fillId="4" borderId="67" xfId="4" applyFont="1" applyFill="1" applyBorder="1" applyAlignment="1">
      <alignment horizontal="center" vertical="center"/>
    </xf>
    <xf numFmtId="0" fontId="43" fillId="4" borderId="66" xfId="4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/>
    </xf>
    <xf numFmtId="0" fontId="43" fillId="4" borderId="27" xfId="32" applyFont="1" applyFill="1" applyBorder="1" applyAlignment="1">
      <alignment horizontal="center" vertical="center"/>
    </xf>
    <xf numFmtId="0" fontId="43" fillId="4" borderId="5" xfId="32" applyFont="1" applyFill="1" applyBorder="1" applyAlignment="1">
      <alignment horizontal="center" vertical="center"/>
    </xf>
    <xf numFmtId="0" fontId="43" fillId="3" borderId="59" xfId="4" applyFont="1" applyFill="1" applyBorder="1" applyAlignment="1">
      <alignment horizontal="center" vertical="center" wrapText="1"/>
    </xf>
    <xf numFmtId="0" fontId="43" fillId="3" borderId="42" xfId="4" applyFont="1" applyFill="1" applyBorder="1" applyAlignment="1">
      <alignment horizontal="center" vertical="center" wrapText="1"/>
    </xf>
    <xf numFmtId="0" fontId="43" fillId="3" borderId="19" xfId="4" applyFont="1" applyFill="1" applyBorder="1" applyAlignment="1">
      <alignment horizontal="center" vertical="center" wrapText="1"/>
    </xf>
    <xf numFmtId="1" fontId="2" fillId="0" borderId="73" xfId="4" applyNumberFormat="1" applyFont="1" applyBorder="1" applyAlignment="1">
      <alignment horizontal="center" vertical="center" wrapText="1"/>
    </xf>
    <xf numFmtId="1" fontId="2" fillId="0" borderId="71" xfId="4" applyNumberFormat="1" applyFont="1" applyBorder="1" applyAlignment="1">
      <alignment horizontal="center" vertical="center" wrapText="1"/>
    </xf>
    <xf numFmtId="0" fontId="43" fillId="3" borderId="39" xfId="4" applyFont="1" applyFill="1" applyBorder="1" applyAlignment="1">
      <alignment horizontal="center" vertical="center" wrapText="1"/>
    </xf>
    <xf numFmtId="0" fontId="43" fillId="3" borderId="2" xfId="4" applyFont="1" applyFill="1" applyBorder="1" applyAlignment="1">
      <alignment horizontal="center" vertical="center" wrapText="1"/>
    </xf>
    <xf numFmtId="0" fontId="43" fillId="2" borderId="26" xfId="4" applyFont="1" applyFill="1" applyBorder="1" applyAlignment="1">
      <alignment horizontal="center" vertical="center"/>
    </xf>
    <xf numFmtId="0" fontId="43" fillId="2" borderId="54" xfId="4" applyFont="1" applyFill="1" applyBorder="1" applyAlignment="1">
      <alignment horizontal="center" vertical="center"/>
    </xf>
    <xf numFmtId="49" fontId="2" fillId="0" borderId="32" xfId="4" applyNumberFormat="1" applyFont="1" applyBorder="1" applyAlignment="1">
      <alignment horizontal="center" vertical="center" wrapText="1"/>
    </xf>
    <xf numFmtId="49" fontId="2" fillId="0" borderId="66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ual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39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EF4EC"/>
      <color rgb="FFE8F5F8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  <sheetName val="POA GENERAL"/>
      <sheetName val="Hoja1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 refreshError="1"/>
      <sheetData sheetId="2"/>
      <sheetData sheetId="3" refreshError="1"/>
      <sheetData sheetId="4" refreshError="1"/>
      <sheetData sheetId="5">
        <row r="191">
          <cell r="A19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  <sheetName val="PRELIMINAR PO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  <sheetData sheetId="5">
        <row r="191">
          <cell r="A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0"/>
  <sheetViews>
    <sheetView showGridLines="0" topLeftCell="C12" zoomScale="60" zoomScaleNormal="60" zoomScaleSheetLayoutView="25" zoomScalePageLayoutView="70" workbookViewId="0">
      <pane ySplit="1245" topLeftCell="A46" activePane="bottomLeft"/>
      <selection activeCell="K12" sqref="K12"/>
      <selection pane="bottomLeft" activeCell="M21" sqref="M20:M21"/>
    </sheetView>
  </sheetViews>
  <sheetFormatPr baseColWidth="10" defaultColWidth="20.7109375" defaultRowHeight="20.25"/>
  <cols>
    <col min="1" max="1" width="9.140625" style="1" customWidth="1"/>
    <col min="2" max="2" width="57.28515625" style="3" customWidth="1"/>
    <col min="3" max="3" width="30.42578125" style="3" customWidth="1"/>
    <col min="4" max="4" width="24.140625" style="1" customWidth="1"/>
    <col min="5" max="5" width="20.7109375" style="1" customWidth="1"/>
    <col min="6" max="7" width="20.7109375" style="157" customWidth="1"/>
    <col min="8" max="8" width="25.7109375" style="2" customWidth="1"/>
    <col min="9" max="9" width="25.7109375" style="1" customWidth="1"/>
    <col min="10" max="10" width="35.7109375" style="1" customWidth="1"/>
    <col min="11" max="11" width="20.7109375" style="165" customWidth="1"/>
    <col min="12" max="12" width="21.85546875" style="1" customWidth="1"/>
    <col min="13" max="13" width="43.85546875" style="1" customWidth="1"/>
    <col min="14" max="14" width="6.85546875" style="1" customWidth="1"/>
    <col min="15" max="15" width="10.5703125" style="1" customWidth="1"/>
    <col min="16" max="16" width="39.5703125" style="1" customWidth="1"/>
    <col min="17" max="17" width="29.28515625" style="1" customWidth="1"/>
    <col min="18" max="18" width="50.140625" style="1" customWidth="1"/>
    <col min="19" max="16384" width="20.7109375" style="1"/>
  </cols>
  <sheetData>
    <row r="1" spans="1:18" ht="1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14"/>
    </row>
    <row r="2" spans="1:18" ht="15.75">
      <c r="A2" s="306" t="s">
        <v>12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22"/>
      <c r="O2" s="22"/>
      <c r="P2" s="22"/>
      <c r="Q2" s="22"/>
    </row>
    <row r="3" spans="1:18" ht="14.25">
      <c r="A3" s="307" t="s">
        <v>13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23"/>
      <c r="O3" s="23"/>
      <c r="P3" s="23"/>
      <c r="Q3" s="23"/>
    </row>
    <row r="4" spans="1:18">
      <c r="A4" s="308" t="s">
        <v>17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24"/>
      <c r="O4" s="24"/>
      <c r="P4" s="24"/>
      <c r="Q4" s="24"/>
    </row>
    <row r="5" spans="1:18">
      <c r="A5" s="308" t="s">
        <v>14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24"/>
      <c r="O5" s="24"/>
      <c r="P5" s="24"/>
      <c r="Q5" s="24"/>
    </row>
    <row r="6" spans="1:18" ht="21.75" thickBot="1">
      <c r="A6" s="15"/>
      <c r="B6" s="16"/>
      <c r="C6" s="16"/>
      <c r="D6" s="17"/>
      <c r="E6" s="17"/>
      <c r="F6" s="17"/>
      <c r="G6" s="17"/>
      <c r="H6" s="17"/>
      <c r="I6" s="18"/>
      <c r="J6" s="18"/>
      <c r="K6" s="223"/>
      <c r="L6" s="18"/>
      <c r="M6" s="19"/>
      <c r="N6" s="19"/>
      <c r="O6" s="19"/>
      <c r="P6" s="17"/>
      <c r="Q6" s="14"/>
    </row>
    <row r="7" spans="1:18" ht="33" customHeight="1" thickBot="1">
      <c r="A7" s="337" t="s">
        <v>15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9"/>
      <c r="N7" s="21"/>
      <c r="O7" s="318" t="s">
        <v>68</v>
      </c>
      <c r="P7" s="319"/>
      <c r="Q7" s="319"/>
      <c r="R7" s="320"/>
    </row>
    <row r="8" spans="1:18" ht="46.5" customHeight="1">
      <c r="A8" s="232" t="s">
        <v>16</v>
      </c>
      <c r="B8" s="233"/>
      <c r="C8" s="233"/>
      <c r="D8" s="234"/>
      <c r="E8" s="247" t="s">
        <v>116</v>
      </c>
      <c r="F8" s="248"/>
      <c r="G8" s="248"/>
      <c r="H8" s="249"/>
      <c r="I8" s="244" t="s">
        <v>110</v>
      </c>
      <c r="J8" s="245"/>
      <c r="K8" s="246"/>
      <c r="L8" s="312" t="s">
        <v>33</v>
      </c>
      <c r="M8" s="313"/>
      <c r="N8" s="20"/>
      <c r="O8" s="7" t="s">
        <v>7</v>
      </c>
      <c r="P8" s="8" t="s">
        <v>3</v>
      </c>
      <c r="Q8" s="167" t="s">
        <v>121</v>
      </c>
      <c r="R8" s="168" t="s">
        <v>129</v>
      </c>
    </row>
    <row r="9" spans="1:18" ht="45" customHeight="1" thickBot="1">
      <c r="A9" s="235" t="s">
        <v>128</v>
      </c>
      <c r="B9" s="236"/>
      <c r="C9" s="236"/>
      <c r="D9" s="237"/>
      <c r="E9" s="266">
        <v>43145</v>
      </c>
      <c r="F9" s="267"/>
      <c r="G9" s="267"/>
      <c r="H9" s="268"/>
      <c r="I9" s="256">
        <v>152</v>
      </c>
      <c r="J9" s="257"/>
      <c r="K9" s="258"/>
      <c r="L9" s="314" t="s">
        <v>133</v>
      </c>
      <c r="M9" s="315"/>
      <c r="N9" s="20"/>
      <c r="O9" s="7" t="s">
        <v>8</v>
      </c>
      <c r="P9" s="9" t="s">
        <v>2</v>
      </c>
      <c r="Q9" s="169" t="s">
        <v>122</v>
      </c>
      <c r="R9" s="170" t="s">
        <v>130</v>
      </c>
    </row>
    <row r="10" spans="1:18" ht="45.75" customHeight="1" thickBot="1">
      <c r="A10" s="323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4"/>
      <c r="O10" s="7" t="s">
        <v>10</v>
      </c>
      <c r="P10" s="10" t="s">
        <v>9</v>
      </c>
      <c r="Q10" s="171" t="s">
        <v>124</v>
      </c>
      <c r="R10" s="170" t="s">
        <v>131</v>
      </c>
    </row>
    <row r="11" spans="1:18" ht="46.5" customHeight="1">
      <c r="A11" s="253" t="s">
        <v>67</v>
      </c>
      <c r="B11" s="254"/>
      <c r="C11" s="254"/>
      <c r="D11" s="254"/>
      <c r="E11" s="254"/>
      <c r="F11" s="254"/>
      <c r="G11" s="255"/>
      <c r="H11" s="250" t="s">
        <v>29</v>
      </c>
      <c r="I11" s="251"/>
      <c r="J11" s="252"/>
      <c r="K11" s="263" t="s">
        <v>27</v>
      </c>
      <c r="L11" s="264"/>
      <c r="M11" s="265"/>
      <c r="O11" s="131" t="s">
        <v>118</v>
      </c>
      <c r="P11" s="133" t="s">
        <v>112</v>
      </c>
      <c r="Q11" s="172" t="s">
        <v>126</v>
      </c>
      <c r="R11" s="170" t="s">
        <v>132</v>
      </c>
    </row>
    <row r="12" spans="1:18" ht="90.75" customHeight="1" thickBot="1">
      <c r="A12" s="67" t="s">
        <v>0</v>
      </c>
      <c r="B12" s="68" t="s">
        <v>30</v>
      </c>
      <c r="C12" s="68" t="s">
        <v>1</v>
      </c>
      <c r="D12" s="68" t="s">
        <v>32</v>
      </c>
      <c r="E12" s="26" t="s">
        <v>34</v>
      </c>
      <c r="F12" s="68" t="s">
        <v>31</v>
      </c>
      <c r="G12" s="69" t="s">
        <v>65</v>
      </c>
      <c r="H12" s="64" t="s">
        <v>66</v>
      </c>
      <c r="I12" s="65" t="s">
        <v>5</v>
      </c>
      <c r="J12" s="66" t="s">
        <v>6</v>
      </c>
      <c r="K12" s="62" t="s">
        <v>28</v>
      </c>
      <c r="L12" s="71" t="s">
        <v>69</v>
      </c>
      <c r="M12" s="63" t="s">
        <v>11</v>
      </c>
      <c r="N12" s="6"/>
      <c r="O12" s="131" t="s">
        <v>114</v>
      </c>
      <c r="P12" s="132" t="s">
        <v>119</v>
      </c>
      <c r="Q12" s="316"/>
      <c r="R12" s="317"/>
    </row>
    <row r="13" spans="1:18" ht="30" customHeight="1" thickBot="1">
      <c r="A13" s="271" t="s">
        <v>35</v>
      </c>
      <c r="B13" s="272"/>
      <c r="C13" s="272"/>
      <c r="D13" s="272"/>
      <c r="E13" s="272"/>
      <c r="F13" s="328"/>
      <c r="G13" s="272"/>
      <c r="H13" s="272"/>
      <c r="I13" s="272"/>
      <c r="J13" s="272"/>
      <c r="K13" s="272"/>
      <c r="L13" s="272"/>
      <c r="M13" s="273"/>
      <c r="N13" s="6"/>
    </row>
    <row r="14" spans="1:18" ht="108" customHeight="1">
      <c r="A14" s="72">
        <v>1</v>
      </c>
      <c r="B14" s="73" t="s">
        <v>18</v>
      </c>
      <c r="C14" s="76" t="s">
        <v>70</v>
      </c>
      <c r="D14" s="82" t="s">
        <v>88</v>
      </c>
      <c r="E14" s="134">
        <v>3</v>
      </c>
      <c r="F14" s="144" t="s">
        <v>121</v>
      </c>
      <c r="G14" s="158">
        <v>1</v>
      </c>
      <c r="H14" s="173">
        <v>1</v>
      </c>
      <c r="I14" s="174">
        <v>43160</v>
      </c>
      <c r="J14" s="175" t="s">
        <v>134</v>
      </c>
      <c r="K14" s="224" t="s">
        <v>111</v>
      </c>
      <c r="L14" s="127">
        <v>3</v>
      </c>
      <c r="M14" s="91"/>
      <c r="N14" s="6"/>
    </row>
    <row r="15" spans="1:18" ht="131.25">
      <c r="A15" s="74">
        <v>2</v>
      </c>
      <c r="B15" s="30" t="s">
        <v>19</v>
      </c>
      <c r="C15" s="30" t="s">
        <v>71</v>
      </c>
      <c r="D15" s="83" t="s">
        <v>93</v>
      </c>
      <c r="E15" s="135">
        <v>7</v>
      </c>
      <c r="F15" s="144" t="s">
        <v>122</v>
      </c>
      <c r="G15" s="159">
        <v>1</v>
      </c>
      <c r="H15" s="106"/>
      <c r="I15" s="107"/>
      <c r="J15" s="108"/>
      <c r="K15" s="225" t="s">
        <v>112</v>
      </c>
      <c r="L15" s="95"/>
      <c r="M15" s="92"/>
      <c r="N15" s="6"/>
    </row>
    <row r="16" spans="1:18" ht="126">
      <c r="A16" s="74">
        <v>3</v>
      </c>
      <c r="B16" s="31" t="s">
        <v>120</v>
      </c>
      <c r="C16" s="30" t="s">
        <v>72</v>
      </c>
      <c r="D16" s="84" t="s">
        <v>89</v>
      </c>
      <c r="E16" s="136">
        <v>7</v>
      </c>
      <c r="F16" s="144" t="s">
        <v>122</v>
      </c>
      <c r="G16" s="160">
        <v>1</v>
      </c>
      <c r="H16" s="109"/>
      <c r="I16" s="107"/>
      <c r="J16" s="108"/>
      <c r="K16" s="225" t="s">
        <v>2</v>
      </c>
      <c r="L16" s="227">
        <v>3.5</v>
      </c>
      <c r="M16" s="229" t="s">
        <v>162</v>
      </c>
      <c r="N16" s="25"/>
    </row>
    <row r="17" spans="1:16" s="4" customFormat="1" ht="37.5" customHeight="1">
      <c r="A17" s="241">
        <v>4</v>
      </c>
      <c r="B17" s="31" t="s">
        <v>20</v>
      </c>
      <c r="C17" s="260" t="s">
        <v>92</v>
      </c>
      <c r="D17" s="260" t="s">
        <v>91</v>
      </c>
      <c r="E17" s="137">
        <v>3</v>
      </c>
      <c r="F17" s="145"/>
      <c r="G17" s="161"/>
      <c r="H17" s="110"/>
      <c r="I17" s="238">
        <v>43132</v>
      </c>
      <c r="J17" s="111"/>
      <c r="K17" s="198"/>
      <c r="L17" s="188"/>
      <c r="M17" s="190"/>
      <c r="N17" s="11"/>
    </row>
    <row r="18" spans="1:16" s="4" customFormat="1" ht="127.5" customHeight="1">
      <c r="A18" s="242"/>
      <c r="B18" s="32" t="s">
        <v>21</v>
      </c>
      <c r="C18" s="261"/>
      <c r="D18" s="261"/>
      <c r="E18" s="139">
        <v>1</v>
      </c>
      <c r="F18" s="146" t="s">
        <v>142</v>
      </c>
      <c r="G18" s="160">
        <v>1</v>
      </c>
      <c r="H18" s="180">
        <v>1</v>
      </c>
      <c r="I18" s="239"/>
      <c r="J18" s="176" t="s">
        <v>135</v>
      </c>
      <c r="K18" s="220" t="s">
        <v>2</v>
      </c>
      <c r="L18" s="181">
        <v>0.25</v>
      </c>
      <c r="M18" s="191" t="s">
        <v>164</v>
      </c>
      <c r="N18" s="11"/>
    </row>
    <row r="19" spans="1:16" s="4" customFormat="1" ht="37.5">
      <c r="A19" s="243"/>
      <c r="B19" s="33" t="s">
        <v>22</v>
      </c>
      <c r="C19" s="262"/>
      <c r="D19" s="262"/>
      <c r="E19" s="138">
        <v>2</v>
      </c>
      <c r="F19" s="147" t="s">
        <v>121</v>
      </c>
      <c r="G19" s="162">
        <v>1</v>
      </c>
      <c r="H19" s="187">
        <v>1</v>
      </c>
      <c r="I19" s="240"/>
      <c r="J19" s="177"/>
      <c r="K19" s="221" t="s">
        <v>111</v>
      </c>
      <c r="L19" s="183">
        <v>2</v>
      </c>
      <c r="M19" s="192"/>
      <c r="N19" s="11"/>
    </row>
    <row r="20" spans="1:16" s="4" customFormat="1" ht="23.25" customHeight="1">
      <c r="A20" s="241">
        <v>5</v>
      </c>
      <c r="B20" s="34" t="s">
        <v>23</v>
      </c>
      <c r="C20" s="260" t="s">
        <v>73</v>
      </c>
      <c r="D20" s="260" t="s">
        <v>90</v>
      </c>
      <c r="E20" s="137">
        <v>10</v>
      </c>
      <c r="F20" s="145"/>
      <c r="G20" s="163"/>
      <c r="H20" s="330">
        <v>1</v>
      </c>
      <c r="I20" s="238">
        <v>43132</v>
      </c>
      <c r="J20" s="111"/>
      <c r="K20" s="198"/>
      <c r="L20" s="188"/>
      <c r="M20" s="190"/>
      <c r="N20" s="11"/>
    </row>
    <row r="21" spans="1:16" s="4" customFormat="1" ht="56.25">
      <c r="A21" s="242"/>
      <c r="B21" s="35" t="s">
        <v>24</v>
      </c>
      <c r="C21" s="261"/>
      <c r="D21" s="261"/>
      <c r="E21" s="139">
        <v>5</v>
      </c>
      <c r="F21" s="146" t="s">
        <v>123</v>
      </c>
      <c r="G21" s="160">
        <v>1</v>
      </c>
      <c r="H21" s="331"/>
      <c r="I21" s="239"/>
      <c r="J21" s="112" t="s">
        <v>137</v>
      </c>
      <c r="K21" s="220" t="s">
        <v>2</v>
      </c>
      <c r="L21" s="189"/>
      <c r="M21" s="191"/>
      <c r="N21" s="11"/>
    </row>
    <row r="22" spans="1:16" s="4" customFormat="1" ht="56.25">
      <c r="A22" s="242"/>
      <c r="B22" s="36" t="s">
        <v>25</v>
      </c>
      <c r="C22" s="261"/>
      <c r="D22" s="261"/>
      <c r="E22" s="139">
        <v>2</v>
      </c>
      <c r="F22" s="146" t="s">
        <v>121</v>
      </c>
      <c r="G22" s="163">
        <v>1</v>
      </c>
      <c r="H22" s="331"/>
      <c r="I22" s="239"/>
      <c r="J22" s="176" t="s">
        <v>135</v>
      </c>
      <c r="K22" s="220" t="s">
        <v>111</v>
      </c>
      <c r="L22" s="181">
        <v>2</v>
      </c>
      <c r="M22" s="191"/>
      <c r="N22" s="11"/>
    </row>
    <row r="23" spans="1:16" s="4" customFormat="1" ht="57" thickBot="1">
      <c r="A23" s="259"/>
      <c r="B23" s="75" t="s">
        <v>26</v>
      </c>
      <c r="C23" s="310"/>
      <c r="D23" s="310"/>
      <c r="E23" s="140">
        <v>3</v>
      </c>
      <c r="F23" s="148" t="s">
        <v>121</v>
      </c>
      <c r="G23" s="164">
        <v>1</v>
      </c>
      <c r="H23" s="332"/>
      <c r="I23" s="333"/>
      <c r="J23" s="179" t="s">
        <v>136</v>
      </c>
      <c r="K23" s="222" t="s">
        <v>111</v>
      </c>
      <c r="L23" s="182">
        <v>3</v>
      </c>
      <c r="M23" s="193"/>
      <c r="N23" s="11"/>
    </row>
    <row r="24" spans="1:16" s="4" customFormat="1" ht="24" thickBot="1">
      <c r="A24" s="271" t="s">
        <v>36</v>
      </c>
      <c r="B24" s="272"/>
      <c r="C24" s="272"/>
      <c r="D24" s="272"/>
      <c r="E24" s="272"/>
      <c r="F24" s="326"/>
      <c r="G24" s="272"/>
      <c r="H24" s="272"/>
      <c r="I24" s="272"/>
      <c r="J24" s="272"/>
      <c r="K24" s="272"/>
      <c r="L24" s="272"/>
      <c r="M24" s="273"/>
      <c r="N24" s="11"/>
    </row>
    <row r="25" spans="1:16" s="4" customFormat="1" ht="90" customHeight="1">
      <c r="A25" s="46">
        <v>6</v>
      </c>
      <c r="B25" s="33" t="s">
        <v>37</v>
      </c>
      <c r="C25" s="33" t="s">
        <v>74</v>
      </c>
      <c r="D25" s="45" t="s">
        <v>94</v>
      </c>
      <c r="E25" s="46">
        <v>8</v>
      </c>
      <c r="F25" s="146" t="s">
        <v>127</v>
      </c>
      <c r="G25" s="149">
        <v>4</v>
      </c>
      <c r="H25" s="113"/>
      <c r="I25" s="113"/>
      <c r="J25" s="113"/>
      <c r="K25" s="226" t="s">
        <v>112</v>
      </c>
      <c r="L25" s="93"/>
      <c r="M25" s="94"/>
      <c r="N25" s="12"/>
      <c r="O25" s="5"/>
      <c r="P25" s="5"/>
    </row>
    <row r="26" spans="1:16" s="4" customFormat="1" ht="75" customHeight="1">
      <c r="A26" s="38">
        <v>7</v>
      </c>
      <c r="B26" s="37" t="s">
        <v>38</v>
      </c>
      <c r="C26" s="37" t="s">
        <v>75</v>
      </c>
      <c r="D26" s="84" t="s">
        <v>95</v>
      </c>
      <c r="E26" s="38">
        <v>7</v>
      </c>
      <c r="F26" s="150" t="s">
        <v>122</v>
      </c>
      <c r="G26" s="150">
        <v>1</v>
      </c>
      <c r="H26" s="114"/>
      <c r="I26" s="114"/>
      <c r="J26" s="114"/>
      <c r="K26" s="227" t="s">
        <v>112</v>
      </c>
      <c r="L26" s="95"/>
      <c r="M26" s="96"/>
      <c r="N26" s="12"/>
    </row>
    <row r="27" spans="1:16" s="5" customFormat="1" ht="72.75" thickBot="1">
      <c r="A27" s="39">
        <v>8</v>
      </c>
      <c r="B27" s="31" t="s">
        <v>39</v>
      </c>
      <c r="C27" s="76" t="s">
        <v>76</v>
      </c>
      <c r="D27" s="85" t="s">
        <v>96</v>
      </c>
      <c r="E27" s="39" t="s">
        <v>114</v>
      </c>
      <c r="F27" s="151"/>
      <c r="G27" s="151"/>
      <c r="H27" s="115"/>
      <c r="I27" s="115"/>
      <c r="J27" s="115"/>
      <c r="K27" s="228" t="s">
        <v>114</v>
      </c>
      <c r="L27" s="97"/>
      <c r="M27" s="98"/>
      <c r="N27" s="12"/>
      <c r="O27" s="4"/>
      <c r="P27" s="4"/>
    </row>
    <row r="28" spans="1:16" s="4" customFormat="1" ht="24" thickBot="1">
      <c r="A28" s="327" t="s">
        <v>40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9"/>
      <c r="N28" s="13"/>
    </row>
    <row r="29" spans="1:16" s="4" customFormat="1" ht="24" customHeight="1">
      <c r="A29" s="298">
        <v>9</v>
      </c>
      <c r="B29" s="77" t="s">
        <v>41</v>
      </c>
      <c r="C29" s="301" t="s">
        <v>77</v>
      </c>
      <c r="D29" s="325" t="s">
        <v>117</v>
      </c>
      <c r="E29" s="44">
        <v>7</v>
      </c>
      <c r="F29" s="152"/>
      <c r="G29" s="152"/>
      <c r="H29" s="334"/>
      <c r="I29" s="334"/>
      <c r="J29" s="116"/>
      <c r="K29" s="309" t="s">
        <v>114</v>
      </c>
      <c r="L29" s="311"/>
      <c r="M29" s="311"/>
      <c r="N29" s="13"/>
    </row>
    <row r="30" spans="1:16" s="4" customFormat="1" ht="33.75" customHeight="1">
      <c r="A30" s="299"/>
      <c r="B30" s="78" t="s">
        <v>52</v>
      </c>
      <c r="C30" s="302"/>
      <c r="D30" s="286"/>
      <c r="E30" s="129" t="s">
        <v>114</v>
      </c>
      <c r="F30" s="153"/>
      <c r="G30" s="153"/>
      <c r="H30" s="278"/>
      <c r="I30" s="278"/>
      <c r="J30" s="117"/>
      <c r="K30" s="304"/>
      <c r="L30" s="281"/>
      <c r="M30" s="281"/>
      <c r="N30" s="13"/>
    </row>
    <row r="31" spans="1:16" s="4" customFormat="1" ht="55.5" customHeight="1">
      <c r="A31" s="299"/>
      <c r="B31" s="78" t="s">
        <v>53</v>
      </c>
      <c r="C31" s="302"/>
      <c r="D31" s="286"/>
      <c r="E31" s="129">
        <v>2</v>
      </c>
      <c r="F31" s="153" t="s">
        <v>122</v>
      </c>
      <c r="G31" s="153">
        <v>1</v>
      </c>
      <c r="H31" s="278"/>
      <c r="I31" s="278"/>
      <c r="J31" s="117"/>
      <c r="K31" s="185" t="s">
        <v>112</v>
      </c>
      <c r="L31" s="281"/>
      <c r="M31" s="281"/>
      <c r="N31" s="12"/>
    </row>
    <row r="32" spans="1:16" s="4" customFormat="1" ht="51" customHeight="1">
      <c r="A32" s="299"/>
      <c r="B32" s="335" t="s">
        <v>54</v>
      </c>
      <c r="C32" s="302"/>
      <c r="D32" s="286"/>
      <c r="E32" s="291">
        <v>5</v>
      </c>
      <c r="F32" s="269" t="s">
        <v>125</v>
      </c>
      <c r="G32" s="269">
        <v>2</v>
      </c>
      <c r="H32" s="278"/>
      <c r="I32" s="278"/>
      <c r="J32" s="117"/>
      <c r="K32" s="304" t="s">
        <v>112</v>
      </c>
      <c r="L32" s="281"/>
      <c r="M32" s="281"/>
      <c r="N32" s="13"/>
    </row>
    <row r="33" spans="1:49" s="4" customFormat="1" ht="24.75" customHeight="1">
      <c r="A33" s="300"/>
      <c r="B33" s="336"/>
      <c r="C33" s="303"/>
      <c r="D33" s="287"/>
      <c r="E33" s="322"/>
      <c r="F33" s="270"/>
      <c r="G33" s="270"/>
      <c r="H33" s="279"/>
      <c r="I33" s="279"/>
      <c r="J33" s="118"/>
      <c r="K33" s="305"/>
      <c r="L33" s="282"/>
      <c r="M33" s="282"/>
      <c r="N33" s="13"/>
    </row>
    <row r="34" spans="1:49" s="4" customFormat="1" ht="41.25" customHeight="1">
      <c r="A34" s="283">
        <v>10</v>
      </c>
      <c r="B34" s="52" t="s">
        <v>42</v>
      </c>
      <c r="C34" s="285" t="s">
        <v>78</v>
      </c>
      <c r="D34" s="285" t="s">
        <v>98</v>
      </c>
      <c r="E34" s="47">
        <v>8</v>
      </c>
      <c r="F34" s="151"/>
      <c r="G34" s="151"/>
      <c r="H34" s="277"/>
      <c r="I34" s="277"/>
      <c r="J34" s="119"/>
      <c r="K34" s="198"/>
      <c r="L34" s="280"/>
      <c r="M34" s="280"/>
      <c r="N34" s="12"/>
    </row>
    <row r="35" spans="1:49" s="4" customFormat="1" ht="37.5">
      <c r="A35" s="283"/>
      <c r="B35" s="42" t="s">
        <v>58</v>
      </c>
      <c r="C35" s="286"/>
      <c r="D35" s="286"/>
      <c r="E35" s="291">
        <v>3</v>
      </c>
      <c r="F35" s="153"/>
      <c r="G35" s="153"/>
      <c r="H35" s="278"/>
      <c r="I35" s="278"/>
      <c r="J35" s="117"/>
      <c r="K35" s="184" t="s">
        <v>114</v>
      </c>
      <c r="L35" s="281"/>
      <c r="M35" s="281"/>
      <c r="N35" s="12"/>
      <c r="O35" s="5"/>
      <c r="P35" s="5"/>
    </row>
    <row r="36" spans="1:49" s="4" customFormat="1" ht="37.5">
      <c r="A36" s="283"/>
      <c r="B36" s="43" t="s">
        <v>57</v>
      </c>
      <c r="C36" s="286"/>
      <c r="D36" s="286"/>
      <c r="E36" s="291"/>
      <c r="F36" s="153" t="s">
        <v>124</v>
      </c>
      <c r="G36" s="153">
        <v>1</v>
      </c>
      <c r="H36" s="278"/>
      <c r="I36" s="278"/>
      <c r="J36" s="117"/>
      <c r="K36" s="185" t="s">
        <v>112</v>
      </c>
      <c r="L36" s="281"/>
      <c r="M36" s="281"/>
      <c r="N36" s="13"/>
      <c r="O36" s="5"/>
      <c r="P36" s="5"/>
    </row>
    <row r="37" spans="1:49" s="5" customFormat="1" ht="37.5">
      <c r="A37" s="283"/>
      <c r="B37" s="41" t="s">
        <v>55</v>
      </c>
      <c r="C37" s="286"/>
      <c r="D37" s="286"/>
      <c r="E37" s="129">
        <v>2</v>
      </c>
      <c r="F37" s="153" t="s">
        <v>124</v>
      </c>
      <c r="G37" s="153">
        <v>1</v>
      </c>
      <c r="H37" s="278"/>
      <c r="I37" s="278"/>
      <c r="J37" s="117"/>
      <c r="K37" s="185" t="s">
        <v>112</v>
      </c>
      <c r="L37" s="281"/>
      <c r="M37" s="281"/>
      <c r="N37" s="13"/>
      <c r="O37" s="4"/>
      <c r="P37" s="4"/>
    </row>
    <row r="38" spans="1:49" s="5" customFormat="1" ht="56.25">
      <c r="A38" s="284"/>
      <c r="B38" s="33" t="s">
        <v>56</v>
      </c>
      <c r="C38" s="287"/>
      <c r="D38" s="287"/>
      <c r="E38" s="130">
        <v>3</v>
      </c>
      <c r="F38" s="149" t="s">
        <v>122</v>
      </c>
      <c r="G38" s="149">
        <v>1</v>
      </c>
      <c r="H38" s="279"/>
      <c r="I38" s="279"/>
      <c r="J38" s="118"/>
      <c r="K38" s="186" t="s">
        <v>112</v>
      </c>
      <c r="L38" s="282"/>
      <c r="M38" s="282"/>
      <c r="N38" s="12"/>
      <c r="O38" s="4"/>
      <c r="P38" s="4"/>
    </row>
    <row r="39" spans="1:49" s="4" customFormat="1" ht="93.75" customHeight="1">
      <c r="A39" s="274">
        <v>11</v>
      </c>
      <c r="B39" s="48" t="s">
        <v>59</v>
      </c>
      <c r="C39" s="288" t="s">
        <v>79</v>
      </c>
      <c r="D39" s="79" t="s">
        <v>99</v>
      </c>
      <c r="E39" s="128">
        <v>4</v>
      </c>
      <c r="F39" s="154" t="s">
        <v>122</v>
      </c>
      <c r="G39" s="154">
        <v>1</v>
      </c>
      <c r="H39" s="120"/>
      <c r="I39" s="120"/>
      <c r="J39" s="120"/>
      <c r="K39" s="194" t="s">
        <v>112</v>
      </c>
      <c r="L39" s="230"/>
      <c r="M39" s="99"/>
      <c r="N39" s="12"/>
    </row>
    <row r="40" spans="1:49" s="4" customFormat="1" ht="108">
      <c r="A40" s="275"/>
      <c r="B40" s="49" t="s">
        <v>43</v>
      </c>
      <c r="C40" s="289"/>
      <c r="D40" s="81" t="s">
        <v>100</v>
      </c>
      <c r="E40" s="50">
        <v>3</v>
      </c>
      <c r="F40" s="146" t="s">
        <v>123</v>
      </c>
      <c r="G40" s="141">
        <v>1</v>
      </c>
      <c r="H40" s="121" t="s">
        <v>138</v>
      </c>
      <c r="I40" s="121"/>
      <c r="J40" s="178" t="s">
        <v>141</v>
      </c>
      <c r="K40" s="195" t="s">
        <v>2</v>
      </c>
      <c r="L40" s="197">
        <v>0.75</v>
      </c>
      <c r="M40" s="101" t="s">
        <v>164</v>
      </c>
      <c r="N40" s="12"/>
    </row>
    <row r="41" spans="1:49" s="4" customFormat="1" ht="68.25" customHeight="1">
      <c r="A41" s="51">
        <v>12</v>
      </c>
      <c r="B41" s="29" t="s">
        <v>44</v>
      </c>
      <c r="C41" s="70" t="s">
        <v>80</v>
      </c>
      <c r="D41" s="70" t="s">
        <v>102</v>
      </c>
      <c r="E41" s="51">
        <v>3</v>
      </c>
      <c r="F41" s="142" t="s">
        <v>122</v>
      </c>
      <c r="G41" s="142">
        <v>1</v>
      </c>
      <c r="H41" s="122"/>
      <c r="I41" s="122"/>
      <c r="J41" s="122"/>
      <c r="K41" s="102" t="s">
        <v>112</v>
      </c>
      <c r="L41" s="103"/>
      <c r="M41" s="103"/>
      <c r="N41" s="12"/>
    </row>
    <row r="42" spans="1:49" s="28" customFormat="1" ht="111" customHeight="1">
      <c r="A42" s="51">
        <v>13</v>
      </c>
      <c r="B42" s="31" t="s">
        <v>45</v>
      </c>
      <c r="C42" s="79" t="s">
        <v>97</v>
      </c>
      <c r="D42" s="70" t="s">
        <v>101</v>
      </c>
      <c r="E42" s="51">
        <v>3</v>
      </c>
      <c r="F42" s="142" t="s">
        <v>126</v>
      </c>
      <c r="G42" s="142">
        <v>1</v>
      </c>
      <c r="H42" s="122"/>
      <c r="I42" s="122"/>
      <c r="J42" s="122"/>
      <c r="K42" s="102" t="s">
        <v>112</v>
      </c>
      <c r="L42" s="103"/>
      <c r="M42" s="103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</row>
    <row r="43" spans="1:49" s="28" customFormat="1" ht="93" customHeight="1">
      <c r="A43" s="274">
        <v>14</v>
      </c>
      <c r="B43" s="40" t="s">
        <v>46</v>
      </c>
      <c r="C43" s="288" t="s">
        <v>81</v>
      </c>
      <c r="D43" s="288" t="s">
        <v>103</v>
      </c>
      <c r="E43" s="55">
        <v>7</v>
      </c>
      <c r="F43" s="154" t="s">
        <v>126</v>
      </c>
      <c r="G43" s="154">
        <v>1</v>
      </c>
      <c r="H43" s="120"/>
      <c r="I43" s="120"/>
      <c r="J43" s="120"/>
      <c r="K43" s="295" t="s">
        <v>112</v>
      </c>
      <c r="L43" s="292"/>
      <c r="M43" s="99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</row>
    <row r="44" spans="1:49" s="28" customFormat="1" ht="23.25">
      <c r="A44" s="276"/>
      <c r="B44" s="52" t="s">
        <v>47</v>
      </c>
      <c r="C44" s="290"/>
      <c r="D44" s="290"/>
      <c r="E44" s="56">
        <v>2</v>
      </c>
      <c r="F44" s="155"/>
      <c r="G44" s="155"/>
      <c r="H44" s="123"/>
      <c r="I44" s="123"/>
      <c r="J44" s="123"/>
      <c r="K44" s="296"/>
      <c r="L44" s="293"/>
      <c r="M44" s="104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</row>
    <row r="45" spans="1:49" s="28" customFormat="1" ht="37.5">
      <c r="A45" s="276"/>
      <c r="B45" s="53" t="s">
        <v>48</v>
      </c>
      <c r="C45" s="290"/>
      <c r="D45" s="290"/>
      <c r="E45" s="56">
        <v>2</v>
      </c>
      <c r="F45" s="155"/>
      <c r="G45" s="155"/>
      <c r="H45" s="123"/>
      <c r="I45" s="123"/>
      <c r="J45" s="123"/>
      <c r="K45" s="296"/>
      <c r="L45" s="293"/>
      <c r="M45" s="104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</row>
    <row r="46" spans="1:49" s="28" customFormat="1" ht="23.25">
      <c r="A46" s="276"/>
      <c r="B46" s="53" t="s">
        <v>49</v>
      </c>
      <c r="C46" s="290"/>
      <c r="D46" s="290"/>
      <c r="E46" s="56">
        <v>1</v>
      </c>
      <c r="F46" s="155"/>
      <c r="G46" s="155"/>
      <c r="H46" s="123"/>
      <c r="I46" s="123"/>
      <c r="J46" s="123"/>
      <c r="K46" s="296"/>
      <c r="L46" s="293"/>
      <c r="M46" s="104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</row>
    <row r="47" spans="1:49" s="28" customFormat="1" ht="23.25">
      <c r="A47" s="275"/>
      <c r="B47" s="54" t="s">
        <v>50</v>
      </c>
      <c r="C47" s="289"/>
      <c r="D47" s="289"/>
      <c r="E47" s="57">
        <v>2</v>
      </c>
      <c r="F47" s="141"/>
      <c r="G47" s="141"/>
      <c r="H47" s="121"/>
      <c r="I47" s="121"/>
      <c r="J47" s="121"/>
      <c r="K47" s="297"/>
      <c r="L47" s="294"/>
      <c r="M47" s="101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</row>
    <row r="48" spans="1:49" s="28" customFormat="1" ht="108.75" thickBot="1">
      <c r="A48" s="55">
        <v>15</v>
      </c>
      <c r="B48" s="32" t="s">
        <v>51</v>
      </c>
      <c r="C48" s="86" t="s">
        <v>82</v>
      </c>
      <c r="D48" s="79" t="s">
        <v>104</v>
      </c>
      <c r="E48" s="55">
        <v>5</v>
      </c>
      <c r="F48" s="154" t="s">
        <v>126</v>
      </c>
      <c r="G48" s="154">
        <v>1</v>
      </c>
      <c r="H48" s="120"/>
      <c r="I48" s="120"/>
      <c r="J48" s="120"/>
      <c r="K48" s="194" t="s">
        <v>112</v>
      </c>
      <c r="L48" s="99"/>
      <c r="M48" s="99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</row>
    <row r="49" spans="1:49" s="28" customFormat="1" ht="24" thickBot="1">
      <c r="A49" s="271" t="s">
        <v>64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3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</row>
    <row r="50" spans="1:49" s="28" customFormat="1" ht="67.5" customHeight="1">
      <c r="A50" s="61">
        <v>16</v>
      </c>
      <c r="B50" s="33" t="s">
        <v>60</v>
      </c>
      <c r="C50" s="33" t="s">
        <v>83</v>
      </c>
      <c r="D50" s="87" t="s">
        <v>105</v>
      </c>
      <c r="E50" s="61">
        <v>4</v>
      </c>
      <c r="F50" s="141" t="s">
        <v>124</v>
      </c>
      <c r="G50" s="141">
        <v>1</v>
      </c>
      <c r="H50" s="124"/>
      <c r="I50" s="124"/>
      <c r="J50" s="124"/>
      <c r="K50" s="195" t="s">
        <v>112</v>
      </c>
      <c r="L50" s="100"/>
      <c r="M50" s="100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</row>
    <row r="51" spans="1:49" s="28" customFormat="1" ht="56.25">
      <c r="A51" s="51">
        <v>17</v>
      </c>
      <c r="B51" s="37" t="s">
        <v>61</v>
      </c>
      <c r="C51" s="37" t="s">
        <v>84</v>
      </c>
      <c r="D51" s="88" t="s">
        <v>106</v>
      </c>
      <c r="E51" s="51">
        <v>6</v>
      </c>
      <c r="F51" s="142" t="s">
        <v>123</v>
      </c>
      <c r="G51" s="142">
        <v>12</v>
      </c>
      <c r="H51" s="125">
        <v>3</v>
      </c>
      <c r="I51" s="125"/>
      <c r="J51" s="125" t="s">
        <v>140</v>
      </c>
      <c r="K51" s="102" t="s">
        <v>2</v>
      </c>
      <c r="L51" s="102">
        <v>1</v>
      </c>
      <c r="M51" s="102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</row>
    <row r="52" spans="1:49" s="28" customFormat="1" ht="75">
      <c r="A52" s="51">
        <v>18</v>
      </c>
      <c r="B52" s="37" t="s">
        <v>62</v>
      </c>
      <c r="C52" s="80" t="s">
        <v>85</v>
      </c>
      <c r="D52" s="88" t="s">
        <v>107</v>
      </c>
      <c r="E52" s="51">
        <v>1</v>
      </c>
      <c r="F52" s="142" t="s">
        <v>123</v>
      </c>
      <c r="G52" s="142" t="s">
        <v>114</v>
      </c>
      <c r="H52" s="125">
        <v>1</v>
      </c>
      <c r="I52" s="125"/>
      <c r="J52" s="125" t="s">
        <v>139</v>
      </c>
      <c r="K52" s="102" t="s">
        <v>2</v>
      </c>
      <c r="L52" s="102">
        <v>0.25</v>
      </c>
      <c r="M52" s="102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</row>
    <row r="53" spans="1:49" s="28" customFormat="1" ht="75">
      <c r="A53" s="51">
        <v>19</v>
      </c>
      <c r="B53" s="37" t="s">
        <v>63</v>
      </c>
      <c r="C53" s="37" t="s">
        <v>86</v>
      </c>
      <c r="D53" s="88" t="s">
        <v>108</v>
      </c>
      <c r="E53" s="51">
        <v>2</v>
      </c>
      <c r="F53" s="142" t="s">
        <v>123</v>
      </c>
      <c r="G53" s="142" t="s">
        <v>114</v>
      </c>
      <c r="H53" s="125" t="s">
        <v>138</v>
      </c>
      <c r="I53" s="125"/>
      <c r="J53" s="125" t="s">
        <v>141</v>
      </c>
      <c r="K53" s="102" t="s">
        <v>112</v>
      </c>
      <c r="L53" s="102"/>
      <c r="M53" s="102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</row>
    <row r="54" spans="1:49" s="28" customFormat="1" ht="113.25" thickBot="1">
      <c r="A54" s="51">
        <v>20</v>
      </c>
      <c r="B54" s="37" t="s">
        <v>4</v>
      </c>
      <c r="C54" s="37" t="s">
        <v>87</v>
      </c>
      <c r="D54" s="89" t="s">
        <v>109</v>
      </c>
      <c r="E54" s="51">
        <v>2</v>
      </c>
      <c r="F54" s="142"/>
      <c r="G54" s="142"/>
      <c r="H54" s="126"/>
      <c r="I54" s="126"/>
      <c r="J54" s="126"/>
      <c r="K54" s="105" t="s">
        <v>114</v>
      </c>
      <c r="L54" s="105"/>
      <c r="M54" s="105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</row>
    <row r="55" spans="1:49" s="28" customFormat="1" ht="25.5" customHeight="1" thickBot="1">
      <c r="A55" s="58"/>
      <c r="B55" s="59"/>
      <c r="C55" s="59"/>
      <c r="D55" s="59"/>
      <c r="E55" s="59"/>
      <c r="F55" s="143"/>
      <c r="G55" s="143"/>
      <c r="H55" s="231" t="s">
        <v>115</v>
      </c>
      <c r="I55" s="231"/>
      <c r="J55" s="231"/>
      <c r="K55" s="231"/>
      <c r="L55" s="196">
        <f>L40+L23+L22+L21+L19+L18+L14+L15+L16+L17+L20++L25+L26+L27+L29+L34+L39+L41+L42+L43+L48+L50+L51+L52+L53+L54</f>
        <v>15.75</v>
      </c>
      <c r="M55" s="60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</row>
    <row r="56" spans="1:49" s="28" customFormat="1" ht="23.25" customHeight="1">
      <c r="A56" s="27"/>
      <c r="B56" s="27"/>
      <c r="C56" s="27"/>
      <c r="D56" s="27"/>
      <c r="E56" s="27"/>
      <c r="F56" s="156"/>
      <c r="G56" s="156"/>
      <c r="H56" s="27"/>
      <c r="I56" s="27"/>
      <c r="J56" s="27"/>
      <c r="K56" s="166"/>
      <c r="L56" s="27" t="s">
        <v>163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</row>
    <row r="57" spans="1:49" s="28" customFormat="1" ht="23.25">
      <c r="A57" s="27"/>
      <c r="B57" s="27"/>
      <c r="C57" s="27"/>
      <c r="D57" s="27"/>
      <c r="E57" s="27"/>
      <c r="F57" s="156"/>
      <c r="G57" s="156"/>
      <c r="H57" s="27"/>
      <c r="I57" s="27"/>
      <c r="J57" s="27"/>
      <c r="K57" s="16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</row>
    <row r="58" spans="1:49" s="28" customFormat="1" ht="204" customHeight="1">
      <c r="A58" s="27"/>
      <c r="B58" s="27"/>
      <c r="C58" s="27"/>
      <c r="D58" s="27"/>
      <c r="E58" s="27"/>
      <c r="F58" s="156"/>
      <c r="G58" s="156"/>
      <c r="H58" s="27"/>
      <c r="I58" s="27"/>
      <c r="J58" s="27"/>
      <c r="K58" s="16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</row>
    <row r="59" spans="1:49" s="28" customFormat="1" ht="153" customHeight="1">
      <c r="A59" s="27"/>
      <c r="B59" s="27"/>
      <c r="C59" s="27"/>
      <c r="D59" s="27"/>
      <c r="E59" s="27"/>
      <c r="F59" s="156"/>
      <c r="G59" s="156"/>
      <c r="H59" s="27"/>
      <c r="I59" s="27"/>
      <c r="J59" s="27"/>
      <c r="K59" s="166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</row>
    <row r="60" spans="1:49" s="28" customFormat="1" ht="166.5" customHeight="1">
      <c r="A60" s="1"/>
      <c r="B60" s="3"/>
      <c r="C60" s="3"/>
      <c r="D60" s="1"/>
      <c r="E60" s="1"/>
      <c r="F60" s="157"/>
      <c r="G60" s="157"/>
      <c r="H60" s="2"/>
      <c r="I60" s="1"/>
      <c r="J60" s="1"/>
      <c r="K60" s="165"/>
      <c r="L60" s="1"/>
      <c r="M60" s="1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</row>
  </sheetData>
  <protectedRanges>
    <protectedRange sqref="D50:F50" name="Actividad 13_4"/>
    <protectedRange sqref="D41:G42" name="Actividad 11_4"/>
    <protectedRange sqref="B38:M38" name="Actividad 10_4"/>
    <protectedRange sqref="B22:I22 K22:M22" name="Actividad 2_4"/>
    <protectedRange sqref="B25:C27" name="Actividad 4_4"/>
    <protectedRange sqref="B31:M31" name="Actividad 6_4"/>
    <protectedRange sqref="F32:G32 F34:G34 B32:E34 H32:J34 L32:M34 K32:K33" name="actividad 7_4"/>
    <protectedRange sqref="K29 B29:J30 L29:M30" name="Actividad 5_4"/>
    <protectedRange sqref="B23:M23" name="Actividad 3_4"/>
    <protectedRange sqref="B14:C21 D18:M19 F25 F40 J22 D17:J17 L17:M17 D21:M21 D20:J20 L20:M20" name="Actividad 1_4"/>
    <protectedRange sqref="M53 I53:L54" name="Actividad 16_2_1"/>
    <protectedRange sqref="K52:M52" name="Actividad 15_2_1"/>
    <protectedRange sqref="K50:L50" name="Actividad 13_2_1"/>
    <protectedRange sqref="I41:M42" name="Actividad 11_2_1"/>
    <protectedRange sqref="H25:L27" name="Actividad 4_2_1"/>
    <protectedRange sqref="H15:L15 I14:L14 I16:L16" name="Actividad 1_2_1"/>
    <protectedRange sqref="K51:M51" name="Actividad 14_2_1"/>
    <protectedRange sqref="K56:M59" name="Actividad 17_2_1"/>
    <protectedRange sqref="N56:O56" name="Actividad 16_3_1"/>
    <protectedRange sqref="N55:O55" name="Actividad 15_3_1"/>
    <protectedRange sqref="N52:O52" name="Actividad 13_3_1"/>
    <protectedRange sqref="N43:O47" name="Actividad 11_3_1"/>
    <protectedRange sqref="N41" name="Actividad 10_3_1"/>
    <protectedRange sqref="N38" name="Actividad 8_3_1"/>
    <protectedRange sqref="N25" name="Actividad 2_3_1"/>
    <protectedRange sqref="M25:M27 N27:N30" name="Actividad 4_3_1"/>
    <protectedRange sqref="N34" name="Actividad 6_3_1"/>
    <protectedRange sqref="N31:N37" name="actividad 7_3_1"/>
    <protectedRange sqref="N31:N33" name="Actividad 5_3_1"/>
    <protectedRange sqref="N26" name="Actividad 3_3_1"/>
    <protectedRange sqref="M15:M16 N18:N24" name="Actividad 1_3_1"/>
    <protectedRange sqref="N40" name="Actividad 9_3_1"/>
    <protectedRange sqref="N48:O50" name="Actividad 12_3_1"/>
    <protectedRange sqref="N54:O54" name="Actividad 14_3_1"/>
    <protectedRange sqref="N58:O60" name="Actividad 17_3_1"/>
    <protectedRange sqref="L8 H2:H8 J2:J8 I2:I7" name="logo_2"/>
    <protectedRange sqref="A10:N10" name="nombre institucion_2"/>
    <protectedRange sqref="K17 K20 K34" name="Actividad 1_4_1"/>
  </protectedRanges>
  <autoFilter ref="A12:M55"/>
  <mergeCells count="62">
    <mergeCell ref="Q12:R12"/>
    <mergeCell ref="O7:R7"/>
    <mergeCell ref="A1:P1"/>
    <mergeCell ref="E32:E33"/>
    <mergeCell ref="A10:N10"/>
    <mergeCell ref="D29:D33"/>
    <mergeCell ref="A24:M24"/>
    <mergeCell ref="A28:M28"/>
    <mergeCell ref="H20:H23"/>
    <mergeCell ref="I20:I23"/>
    <mergeCell ref="I29:I33"/>
    <mergeCell ref="C20:C23"/>
    <mergeCell ref="B32:B33"/>
    <mergeCell ref="H29:H33"/>
    <mergeCell ref="A13:M13"/>
    <mergeCell ref="A7:M7"/>
    <mergeCell ref="A29:A33"/>
    <mergeCell ref="C29:C33"/>
    <mergeCell ref="K32:K33"/>
    <mergeCell ref="G32:G33"/>
    <mergeCell ref="A2:M2"/>
    <mergeCell ref="A3:M3"/>
    <mergeCell ref="A4:M4"/>
    <mergeCell ref="A5:M5"/>
    <mergeCell ref="K29:K30"/>
    <mergeCell ref="D20:D23"/>
    <mergeCell ref="L29:L33"/>
    <mergeCell ref="M29:M33"/>
    <mergeCell ref="L8:M8"/>
    <mergeCell ref="L9:M9"/>
    <mergeCell ref="D17:D19"/>
    <mergeCell ref="A39:A40"/>
    <mergeCell ref="A43:A47"/>
    <mergeCell ref="H34:H38"/>
    <mergeCell ref="I34:I38"/>
    <mergeCell ref="M34:M38"/>
    <mergeCell ref="A34:A38"/>
    <mergeCell ref="C34:C38"/>
    <mergeCell ref="D34:D38"/>
    <mergeCell ref="C39:C40"/>
    <mergeCell ref="C43:C47"/>
    <mergeCell ref="D43:D47"/>
    <mergeCell ref="E35:E36"/>
    <mergeCell ref="L43:L47"/>
    <mergeCell ref="L34:L38"/>
    <mergeCell ref="K43:K47"/>
    <mergeCell ref="H55:K55"/>
    <mergeCell ref="A8:D8"/>
    <mergeCell ref="A9:D9"/>
    <mergeCell ref="I17:I19"/>
    <mergeCell ref="A17:A19"/>
    <mergeCell ref="I8:K8"/>
    <mergeCell ref="E8:H8"/>
    <mergeCell ref="H11:J11"/>
    <mergeCell ref="A11:G11"/>
    <mergeCell ref="I9:K9"/>
    <mergeCell ref="A20:A23"/>
    <mergeCell ref="C17:C19"/>
    <mergeCell ref="K11:M11"/>
    <mergeCell ref="E9:H9"/>
    <mergeCell ref="F32:F33"/>
    <mergeCell ref="A49:M49"/>
  </mergeCells>
  <conditionalFormatting sqref="K27:L27">
    <cfRule type="expression" dxfId="38" priority="125" stopIfTrue="1">
      <formula>K27="NC"</formula>
    </cfRule>
    <cfRule type="expression" dxfId="37" priority="126" stopIfTrue="1">
      <formula>K27="PE"</formula>
    </cfRule>
    <cfRule type="expression" dxfId="36" priority="127" stopIfTrue="1">
      <formula>K27="PA"</formula>
    </cfRule>
    <cfRule type="expression" dxfId="35" priority="128" stopIfTrue="1">
      <formula>K27="C"</formula>
    </cfRule>
  </conditionalFormatting>
  <conditionalFormatting sqref="K14:L14">
    <cfRule type="expression" dxfId="34" priority="97" stopIfTrue="1">
      <formula>K14:K22="NC"</formula>
    </cfRule>
    <cfRule type="expression" dxfId="33" priority="98" stopIfTrue="1">
      <formula>K14:K22="PE"</formula>
    </cfRule>
    <cfRule type="expression" dxfId="32" priority="99" stopIfTrue="1">
      <formula>K14:K22="PA"</formula>
    </cfRule>
    <cfRule type="expression" dxfId="31" priority="100" stopIfTrue="1">
      <formula>K14:K22="C"</formula>
    </cfRule>
  </conditionalFormatting>
  <conditionalFormatting sqref="K25:L25">
    <cfRule type="expression" dxfId="30" priority="93" stopIfTrue="1">
      <formula>K25="NC"</formula>
    </cfRule>
    <cfRule type="expression" dxfId="29" priority="94" stopIfTrue="1">
      <formula>K25="PE"</formula>
    </cfRule>
    <cfRule type="expression" dxfId="28" priority="95" stopIfTrue="1">
      <formula>K25="PA"</formula>
    </cfRule>
    <cfRule type="expression" dxfId="27" priority="96" stopIfTrue="1">
      <formula>K25="C"</formula>
    </cfRule>
  </conditionalFormatting>
  <conditionalFormatting sqref="K26:L26">
    <cfRule type="expression" dxfId="26" priority="85" stopIfTrue="1">
      <formula>K26="NC"</formula>
    </cfRule>
    <cfRule type="expression" dxfId="25" priority="86" stopIfTrue="1">
      <formula>K26="PE"</formula>
    </cfRule>
    <cfRule type="expression" dxfId="24" priority="87" stopIfTrue="1">
      <formula>K26="PA"</formula>
    </cfRule>
    <cfRule type="expression" dxfId="23" priority="88" stopIfTrue="1">
      <formula>K26="C"</formula>
    </cfRule>
  </conditionalFormatting>
  <conditionalFormatting sqref="H1 H6">
    <cfRule type="containsText" dxfId="22" priority="21" operator="containsText" text="Sin empezar">
      <formula>NOT(ISERROR(SEARCH("Sin empezar",H1)))</formula>
    </cfRule>
    <cfRule type="containsText" dxfId="21" priority="22" stopIfTrue="1" operator="containsText" text="En progreso">
      <formula>NOT(ISERROR(SEARCH("En progreso",H1)))</formula>
    </cfRule>
    <cfRule type="containsText" dxfId="20" priority="23" stopIfTrue="1" operator="containsText" text="Completado">
      <formula>NOT(ISERROR(SEARCH("Completado",H1)))</formula>
    </cfRule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K14:K16 K25:K27 K50:K54 K31:K32 K29 K35:K43 K48 K18:K19 K21:K23">
    <cfRule type="containsText" dxfId="19" priority="20" operator="containsText" text="Cumplido">
      <formula>NOT(ISERROR(SEARCH("Cumplido",K14)))</formula>
    </cfRule>
  </conditionalFormatting>
  <conditionalFormatting sqref="K14:K16 K25:K27 K50:K54 K31:K32 K29 K35:K43 K48 K18:K19 K21:K23">
    <cfRule type="containsText" dxfId="18" priority="16" operator="containsText" text="N/A">
      <formula>NOT(ISERROR(SEARCH("N/A",K14)))</formula>
    </cfRule>
    <cfRule type="containsText" dxfId="17" priority="17" operator="containsText" text="No Cumplido">
      <formula>NOT(ISERROR(SEARCH("No Cumplido",K14)))</formula>
    </cfRule>
    <cfRule type="containsText" dxfId="16" priority="18" operator="containsText" text="Pendiente">
      <formula>NOT(ISERROR(SEARCH("Pendiente",K14)))</formula>
    </cfRule>
    <cfRule type="containsText" dxfId="15" priority="19" operator="containsText" text="Parcial">
      <formula>NOT(ISERROR(SEARCH("Parcial",K14)))</formula>
    </cfRule>
  </conditionalFormatting>
  <conditionalFormatting sqref="K17">
    <cfRule type="containsText" dxfId="14" priority="15" operator="containsText" text="Cumplido">
      <formula>NOT(ISERROR(SEARCH("Cumplido",K17)))</formula>
    </cfRule>
  </conditionalFormatting>
  <conditionalFormatting sqref="K17">
    <cfRule type="containsText" dxfId="13" priority="11" operator="containsText" text="N/A">
      <formula>NOT(ISERROR(SEARCH("N/A",K17)))</formula>
    </cfRule>
    <cfRule type="containsText" dxfId="12" priority="12" operator="containsText" text="No Cumplido">
      <formula>NOT(ISERROR(SEARCH("No Cumplido",K17)))</formula>
    </cfRule>
    <cfRule type="containsText" dxfId="11" priority="13" operator="containsText" text="Pendiente">
      <formula>NOT(ISERROR(SEARCH("Pendiente",K17)))</formula>
    </cfRule>
    <cfRule type="containsText" dxfId="10" priority="14" operator="containsText" text="Parcial">
      <formula>NOT(ISERROR(SEARCH("Parcial",K17)))</formula>
    </cfRule>
  </conditionalFormatting>
  <conditionalFormatting sqref="K20">
    <cfRule type="containsText" dxfId="9" priority="10" operator="containsText" text="Cumplido">
      <formula>NOT(ISERROR(SEARCH("Cumplido",K20)))</formula>
    </cfRule>
  </conditionalFormatting>
  <conditionalFormatting sqref="K20">
    <cfRule type="containsText" dxfId="8" priority="6" operator="containsText" text="N/A">
      <formula>NOT(ISERROR(SEARCH("N/A",K20)))</formula>
    </cfRule>
    <cfRule type="containsText" dxfId="7" priority="7" operator="containsText" text="No Cumplido">
      <formula>NOT(ISERROR(SEARCH("No Cumplido",K20)))</formula>
    </cfRule>
    <cfRule type="containsText" dxfId="6" priority="8" operator="containsText" text="Pendiente">
      <formula>NOT(ISERROR(SEARCH("Pendiente",K20)))</formula>
    </cfRule>
    <cfRule type="containsText" dxfId="5" priority="9" operator="containsText" text="Parcial">
      <formula>NOT(ISERROR(SEARCH("Parcial",K20)))</formula>
    </cfRule>
  </conditionalFormatting>
  <conditionalFormatting sqref="K34">
    <cfRule type="containsText" dxfId="4" priority="5" operator="containsText" text="Cumplido">
      <formula>NOT(ISERROR(SEARCH("Cumplido",K34)))</formula>
    </cfRule>
  </conditionalFormatting>
  <conditionalFormatting sqref="K34">
    <cfRule type="containsText" dxfId="3" priority="1" operator="containsText" text="N/A">
      <formula>NOT(ISERROR(SEARCH("N/A",K34)))</formula>
    </cfRule>
    <cfRule type="containsText" dxfId="2" priority="2" operator="containsText" text="No Cumplido">
      <formula>NOT(ISERROR(SEARCH("No Cumplido",K34)))</formula>
    </cfRule>
    <cfRule type="containsText" dxfId="1" priority="3" operator="containsText" text="Pendiente">
      <formula>NOT(ISERROR(SEARCH("Pendiente",K34)))</formula>
    </cfRule>
    <cfRule type="containsText" dxfId="0" priority="4" operator="containsText" text="Parcial">
      <formula>NOT(ISERROR(SEARCH("Parcial",K34)))</formula>
    </cfRule>
  </conditionalFormatting>
  <dataValidations count="47">
    <dataValidation type="list" allowBlank="1" showInputMessage="1" showErrorMessage="1" sqref="N40:N41 N25:N38">
      <formula1>$Q$13:$Q$15</formula1>
    </dataValidation>
    <dataValidation type="custom" allowBlank="1" showInputMessage="1" showErrorMessage="1" error="Estos datos no deben modificarse." sqref="C54 C52">
      <formula1>C52</formula1>
    </dataValidation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&#10;" sqref="B27 B34 C14 C34:C40 D29:D33 C43:D47">
      <formula1>B14</formula1>
    </dataValidation>
    <dataValidation type="custom" showInputMessage="1" showErrorMessage="1" error="Esta información no puede modificarse.&#10;" sqref="D14:D23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&#10;" sqref="B25 C25:C27">
      <formula1>SUM(B25:B27)</formula1>
    </dataValidation>
    <dataValidation type="custom" allowBlank="1" showInputMessage="1" showErrorMessage="1" error="Esta información no puede modificarse.&#10;" sqref="B26 C41:C42">
      <formula1>SUM(B26:B27)</formula1>
    </dataValidation>
    <dataValidation type="custom" allowBlank="1" showInputMessage="1" showErrorMessage="1" error="Esta información no puede modificarse.&#10;" sqref="B29:B33 B50:B54">
      <formula1>SUM(B29:B33)</formula1>
    </dataValidation>
    <dataValidation type="custom" allowBlank="1" showInputMessage="1" showErrorMessage="1" error="Esta información no puede modificarse.&#10;" sqref="B35:B48">
      <formula1>SUM(B34:B48)</formula1>
    </dataValidation>
    <dataValidation type="custom" allowBlank="1" showInputMessage="1" showErrorMessage="1" error="Esta información no puede modificarse.&#10;" sqref="C15:C16 C20:C23">
      <formula1>SUM(C15:C23)</formula1>
    </dataValidation>
    <dataValidation type="custom" allowBlank="1" showInputMessage="1" showErrorMessage="1" sqref="C17:C19 K17 K20 K34">
      <formula1>C17</formula1>
    </dataValidation>
    <dataValidation type="whole" showInputMessage="1" showErrorMessage="1" sqref="E14">
      <formula1>3</formula1>
      <formula2>3</formula2>
    </dataValidation>
    <dataValidation type="whole" showInputMessage="1" showErrorMessage="1" sqref="E15 E29">
      <formula1>7</formula1>
      <formula2>7</formula2>
    </dataValidation>
    <dataValidation type="whole" allowBlank="1" showInputMessage="1" showErrorMessage="1" sqref="E16 E43 E26">
      <formula1>7</formula1>
      <formula2>7</formula2>
    </dataValidation>
    <dataValidation type="whole" allowBlank="1" showInputMessage="1" showErrorMessage="1" sqref="E17 E23 E35:E36 E38 E40:E42">
      <formula1>3</formula1>
      <formula2>3</formula2>
    </dataValidation>
    <dataValidation type="whole" allowBlank="1" showInputMessage="1" showErrorMessage="1" sqref="E18 E46 E52 G14:G23 G26 G31 G34:G48 G50">
      <formula1>1</formula1>
      <formula2>1</formula2>
    </dataValidation>
    <dataValidation type="whole" allowBlank="1" showInputMessage="1" showErrorMessage="1" sqref="E19 E22 G32:G33 E53:E54 E37 E44:E45 E47 E31">
      <formula1>2</formula1>
      <formula2>2</formula2>
    </dataValidation>
    <dataValidation type="whole" allowBlank="1" showInputMessage="1" showErrorMessage="1" sqref="E20">
      <formula1>10</formula1>
      <formula2>10</formula2>
    </dataValidation>
    <dataValidation type="whole" allowBlank="1" showInputMessage="1" showErrorMessage="1" sqref="E21 E48 E32:E33">
      <formula1>5</formula1>
      <formula2>5</formula2>
    </dataValidation>
    <dataValidation type="custom" showInputMessage="1" showErrorMessage="1" error="Esta información no puede modificarse.&#10;" sqref="D25:D27">
      <formula1>SUM(D25:D27)</formula1>
    </dataValidation>
    <dataValidation type="whole" allowBlank="1" showInputMessage="1" showErrorMessage="1" sqref="E25 E34">
      <formula1>8</formula1>
      <formula2>8</formula2>
    </dataValidation>
    <dataValidation type="custom" allowBlank="1" showInputMessage="1" showErrorMessage="1" error="Esta información no puede modificarse.&#10;" sqref="C29:C33">
      <formula1>SUM(C29:C48)</formula1>
    </dataValidation>
    <dataValidation type="custom" allowBlank="1" showInputMessage="1" showErrorMessage="1" error="Esta información no puede modificarse.&#10;" sqref="C48 C50 C53 D54">
      <formula1>SUM(B42,B44,B47,C48)</formula1>
    </dataValidation>
    <dataValidation type="custom" showInputMessage="1" showErrorMessage="1" error="Esta información no puede modificarse.&#10;" sqref="D34:D38">
      <formula1>D34</formula1>
    </dataValidation>
    <dataValidation type="custom" allowBlank="1" showInputMessage="1" showErrorMessage="1" error="Esta información no puede modificarse.&#10;" sqref="D48 D39:D42">
      <formula1>SUM(D42,D41,D40,D39,D48)</formula1>
    </dataValidation>
    <dataValidation type="whole" allowBlank="1" showInputMessage="1" showErrorMessage="1" sqref="G25 E39 E50">
      <formula1>4</formula1>
      <formula2>4</formula2>
    </dataValidation>
    <dataValidation type="whole" allowBlank="1" showInputMessage="1" showErrorMessage="1" sqref="E51">
      <formula1>6</formula1>
      <formula2>6</formula2>
    </dataValidation>
    <dataValidation type="decimal" operator="lessThanOrEqual" allowBlank="1" showInputMessage="1" showErrorMessage="1" sqref="L52">
      <formula1>1</formula1>
    </dataValidation>
    <dataValidation type="whole" operator="lessThanOrEqual" allowBlank="1" showInputMessage="1" showErrorMessage="1" sqref="L27 L53:L54">
      <formula1>2</formula1>
    </dataValidation>
    <dataValidation type="whole" operator="lessThanOrEqual" allowBlank="1" showInputMessage="1" showErrorMessage="1" sqref="L41:L42 L14 L17 L19">
      <formula1>3</formula1>
    </dataValidation>
    <dataValidation type="whole" operator="lessThanOrEqual" allowBlank="1" showInputMessage="1" showErrorMessage="1" sqref="L50 L39">
      <formula1>4</formula1>
    </dataValidation>
    <dataValidation type="whole" operator="lessThanOrEqual" allowBlank="1" showInputMessage="1" showErrorMessage="1" sqref="L26 L48">
      <formula1>5</formula1>
    </dataValidation>
    <dataValidation type="whole" operator="lessThanOrEqual" allowBlank="1" showInputMessage="1" showErrorMessage="1" sqref="L51">
      <formula1>6</formula1>
    </dataValidation>
    <dataValidation type="whole" operator="lessThanOrEqual" allowBlank="1" showInputMessage="1" showErrorMessage="1" sqref="L29:L33 L43:L47 L15">
      <formula1>7</formula1>
    </dataValidation>
    <dataValidation type="whole" operator="lessThanOrEqual" allowBlank="1" showInputMessage="1" showErrorMessage="1" sqref="L34:L38">
      <formula1>8</formula1>
    </dataValidation>
    <dataValidation type="whole" operator="lessThanOrEqual" allowBlank="1" showInputMessage="1" showErrorMessage="1" sqref="L25 L20:L23">
      <formula1>10</formula1>
    </dataValidation>
    <dataValidation type="custom" allowBlank="1" showInputMessage="1" showErrorMessage="1" sqref="F22:F23 F14 F17:F20">
      <formula1>"T1"</formula1>
    </dataValidation>
    <dataValidation type="custom" allowBlank="1" showInputMessage="1" showErrorMessage="1" sqref="F21 F51:F53">
      <formula1>"T1/T2/T3/T4"</formula1>
    </dataValidation>
    <dataValidation type="whole" allowBlank="1" showInputMessage="1" showErrorMessage="1" sqref="G51">
      <formula1>12</formula1>
      <formula2>12</formula2>
    </dataValidation>
    <dataValidation type="custom" allowBlank="1" showInputMessage="1" showErrorMessage="1" sqref="F15:F16 F26 F31 F34:F35 F38:F41">
      <formula1>"T2"</formula1>
    </dataValidation>
    <dataValidation type="custom" allowBlank="1" showInputMessage="1" showErrorMessage="1" sqref="F25">
      <formula1>"T2/T3/T4"</formula1>
    </dataValidation>
    <dataValidation type="custom" allowBlank="1" showInputMessage="1" showErrorMessage="1" sqref="F32:F33">
      <formula1>"T2/T4"</formula1>
    </dataValidation>
    <dataValidation type="custom" allowBlank="1" showInputMessage="1" showErrorMessage="1" sqref="F36:F37 F50">
      <formula1>"T3"</formula1>
    </dataValidation>
    <dataValidation type="custom" allowBlank="1" showInputMessage="1" showErrorMessage="1" sqref="F42:F48">
      <formula1>"T4"</formula1>
    </dataValidation>
    <dataValidation operator="lessThanOrEqual" allowBlank="1" showInputMessage="1" showErrorMessage="1" sqref="L16 L18 L40"/>
  </dataValidations>
  <printOptions horizontalCentered="1" verticalCentered="1"/>
  <pageMargins left="1" right="1" top="1" bottom="1" header="0.5" footer="0.5"/>
  <pageSetup scale="32" fitToHeight="0" orientation="landscape" r:id="rId1"/>
  <rowBreaks count="1" manualBreakCount="1">
    <brk id="51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K48 K25:K27 K50:K54 K31:K32 K29 K21:K23 K14:K16 K18:K19 K35:K43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L15"/>
  <sheetViews>
    <sheetView tabSelected="1" workbookViewId="0">
      <selection activeCell="C14" sqref="B2:K14"/>
    </sheetView>
  </sheetViews>
  <sheetFormatPr baseColWidth="10" defaultRowHeight="15"/>
  <cols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14" customWidth="1"/>
  </cols>
  <sheetData>
    <row r="2" spans="1:12" ht="21">
      <c r="A2" s="199"/>
      <c r="B2" s="358" t="s">
        <v>161</v>
      </c>
      <c r="C2" s="358"/>
      <c r="D2" s="358"/>
      <c r="E2" s="358"/>
      <c r="F2" s="358"/>
      <c r="G2" s="358"/>
      <c r="H2" s="358"/>
      <c r="I2" s="358"/>
      <c r="J2" s="358"/>
      <c r="K2" s="358"/>
      <c r="L2" s="199"/>
    </row>
    <row r="3" spans="1:12" ht="15.75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5" customHeight="1">
      <c r="A4" s="199"/>
      <c r="B4" s="359" t="s">
        <v>160</v>
      </c>
      <c r="C4" s="361" t="s">
        <v>159</v>
      </c>
      <c r="D4" s="362"/>
      <c r="E4" s="363" t="s">
        <v>158</v>
      </c>
      <c r="F4" s="363"/>
      <c r="G4" s="363"/>
      <c r="H4" s="363"/>
      <c r="I4" s="362"/>
      <c r="J4" s="364"/>
      <c r="K4" s="366" t="s">
        <v>157</v>
      </c>
      <c r="L4" s="199"/>
    </row>
    <row r="5" spans="1:12" ht="26.25" thickBot="1">
      <c r="A5" s="199"/>
      <c r="B5" s="360"/>
      <c r="C5" s="368" t="s">
        <v>156</v>
      </c>
      <c r="D5" s="369"/>
      <c r="E5" s="219" t="s">
        <v>155</v>
      </c>
      <c r="F5" s="218" t="s">
        <v>154</v>
      </c>
      <c r="G5" s="217" t="s">
        <v>153</v>
      </c>
      <c r="H5" s="216" t="s">
        <v>152</v>
      </c>
      <c r="I5" s="215" t="s">
        <v>114</v>
      </c>
      <c r="J5" s="365"/>
      <c r="K5" s="367"/>
      <c r="L5" s="199"/>
    </row>
    <row r="6" spans="1:12">
      <c r="A6" s="199"/>
      <c r="B6" s="214">
        <v>1</v>
      </c>
      <c r="C6" s="370" t="s">
        <v>151</v>
      </c>
      <c r="D6" s="371"/>
      <c r="E6" s="211">
        <f>COUNTIF('Evaluación PT 2018'!K14:K23,"Cumplido ")</f>
        <v>4</v>
      </c>
      <c r="F6" s="210">
        <f>+COUNTIF('Evaluación PT 2018'!K14:K23,"Parcial")</f>
        <v>3</v>
      </c>
      <c r="G6" s="210">
        <f>+COUNTIF('Evaluación PT 2018'!K14:K23,"Pendiente")</f>
        <v>1</v>
      </c>
      <c r="H6" s="213">
        <f>+COUNTIF('Evaluación PT 2018'!K14:K23,"No cumplido")</f>
        <v>0</v>
      </c>
      <c r="I6" s="210">
        <f>+COUNTIF('Evaluación PT 2018'!K14:K23,"N/A")</f>
        <v>0</v>
      </c>
      <c r="J6" s="365"/>
      <c r="K6" s="354">
        <f>'Evaluación PT 2018'!L55</f>
        <v>15.75</v>
      </c>
      <c r="L6" s="199"/>
    </row>
    <row r="7" spans="1:12">
      <c r="A7" s="199"/>
      <c r="B7" s="212">
        <v>2</v>
      </c>
      <c r="C7" s="346" t="s">
        <v>150</v>
      </c>
      <c r="D7" s="347"/>
      <c r="E7" s="211">
        <f>COUNTIF('Evaluación PT 2018'!K25:K27,"Cumplido ")</f>
        <v>0</v>
      </c>
      <c r="F7" s="210">
        <f>+COUNTIF('Evaluación PT 2018'!K25:K27,"Parcial")</f>
        <v>0</v>
      </c>
      <c r="G7" s="210">
        <f>+COUNTIF('Evaluación PT 2018'!K25:K27,"Pendiente")</f>
        <v>2</v>
      </c>
      <c r="H7" s="209">
        <f>+COUNTIF('Evaluación PT 2018'!K25:K27,"No cumplido")</f>
        <v>0</v>
      </c>
      <c r="I7" s="208">
        <f>+COUNTIF('Evaluación PT 2018'!K25:K27,"N/A")</f>
        <v>1</v>
      </c>
      <c r="J7" s="365"/>
      <c r="K7" s="372"/>
      <c r="L7" s="199"/>
    </row>
    <row r="8" spans="1:12" ht="15" customHeight="1">
      <c r="A8" s="199"/>
      <c r="B8" s="212">
        <v>3</v>
      </c>
      <c r="C8" s="346" t="s">
        <v>149</v>
      </c>
      <c r="D8" s="347"/>
      <c r="E8" s="211">
        <f>COUNTIF('Evaluación PT 2018'!K29:K48,"Cumplido ")</f>
        <v>0</v>
      </c>
      <c r="F8" s="210">
        <f>+COUNTIF('Evaluación PT 2018'!K29:K48,"Parcial")</f>
        <v>1</v>
      </c>
      <c r="G8" s="210">
        <f>+COUNTIF('Evaluación PT 2018'!K29:K48,"Pendiente")</f>
        <v>10</v>
      </c>
      <c r="H8" s="209">
        <f>+COUNTIF('Evaluación PT 2018'!K29:K48,"No cumplido")</f>
        <v>0</v>
      </c>
      <c r="I8" s="208">
        <f>+COUNTIF('Evaluación PT 2018'!K29:K48,"N/A")</f>
        <v>2</v>
      </c>
      <c r="J8" s="365"/>
      <c r="K8" s="348" t="s">
        <v>148</v>
      </c>
      <c r="L8" s="199"/>
    </row>
    <row r="9" spans="1:12">
      <c r="A9" s="199"/>
      <c r="B9" s="212">
        <v>4</v>
      </c>
      <c r="C9" s="346" t="s">
        <v>147</v>
      </c>
      <c r="D9" s="347"/>
      <c r="E9" s="211">
        <f>COUNTIF('Evaluación PT 2018'!K50:K54,"Cumplido ")</f>
        <v>0</v>
      </c>
      <c r="F9" s="210">
        <f>+COUNTIF('Evaluación PT 2018'!K50:K54,"Parcial")</f>
        <v>2</v>
      </c>
      <c r="G9" s="210">
        <f>+COUNTIF('Evaluación PT 2018'!K50:K54,"Pendiente")</f>
        <v>2</v>
      </c>
      <c r="H9" s="209">
        <f>+COUNTIF('Evaluación PT 2018'!K50:K54,"No cumplido")</f>
        <v>0</v>
      </c>
      <c r="I9" s="208">
        <f>+COUNTIF('Evaluación PT 2018'!K50:K54,"N/A")</f>
        <v>1</v>
      </c>
      <c r="J9" s="365"/>
      <c r="K9" s="349"/>
      <c r="L9" s="199"/>
    </row>
    <row r="10" spans="1:12">
      <c r="A10" s="199"/>
      <c r="B10" s="350" t="s">
        <v>146</v>
      </c>
      <c r="C10" s="351"/>
      <c r="D10" s="352"/>
      <c r="E10" s="207">
        <f>SUM(E6:E9)</f>
        <v>4</v>
      </c>
      <c r="F10" s="207">
        <f>SUM(F6:F9)</f>
        <v>6</v>
      </c>
      <c r="G10" s="207">
        <f>SUM(G6:G9)</f>
        <v>15</v>
      </c>
      <c r="H10" s="207">
        <f>SUM(H6:H9)</f>
        <v>0</v>
      </c>
      <c r="I10" s="207">
        <f>SUM(I6:I9)</f>
        <v>4</v>
      </c>
      <c r="J10" s="206">
        <f>SUM(E10:I10)</f>
        <v>29</v>
      </c>
      <c r="K10" s="353">
        <v>0</v>
      </c>
      <c r="L10" s="199"/>
    </row>
    <row r="11" spans="1:12">
      <c r="A11" s="199"/>
      <c r="B11" s="355" t="s">
        <v>145</v>
      </c>
      <c r="C11" s="356"/>
      <c r="D11" s="357"/>
      <c r="E11" s="205">
        <f>+E10/J10</f>
        <v>0.13793103448275862</v>
      </c>
      <c r="F11" s="204">
        <f>+F10/J10</f>
        <v>0.20689655172413793</v>
      </c>
      <c r="G11" s="204">
        <f>+G10/J10</f>
        <v>0.51724137931034486</v>
      </c>
      <c r="H11" s="203">
        <f>+H10/J10</f>
        <v>0</v>
      </c>
      <c r="I11" s="202">
        <f>+I10/J10</f>
        <v>0.13793103448275862</v>
      </c>
      <c r="J11" s="201">
        <f>SUM(E11:I11)</f>
        <v>1</v>
      </c>
      <c r="K11" s="354"/>
      <c r="L11" s="199"/>
    </row>
    <row r="12" spans="1:12" ht="15.75" thickBot="1">
      <c r="A12" s="199"/>
      <c r="B12" s="340" t="s">
        <v>144</v>
      </c>
      <c r="C12" s="341"/>
      <c r="D12" s="342"/>
      <c r="E12" s="343"/>
      <c r="F12" s="343"/>
      <c r="G12" s="343"/>
      <c r="H12" s="343"/>
      <c r="I12" s="343"/>
      <c r="J12" s="343"/>
      <c r="K12" s="200">
        <f>K6-K10</f>
        <v>15.75</v>
      </c>
      <c r="L12" s="199"/>
    </row>
    <row r="13" spans="1:12">
      <c r="A13" s="199"/>
      <c r="B13" s="344" t="s">
        <v>143</v>
      </c>
      <c r="C13" s="344"/>
      <c r="D13" s="344"/>
      <c r="E13" s="344"/>
      <c r="F13" s="344"/>
      <c r="G13" s="344"/>
      <c r="H13" s="344"/>
      <c r="I13" s="344"/>
      <c r="J13" s="344"/>
      <c r="K13" s="344"/>
      <c r="L13" s="199"/>
    </row>
    <row r="14" spans="1:12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1:12">
      <c r="A15" s="199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199"/>
    </row>
  </sheetData>
  <mergeCells count="20"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  <mergeCell ref="B12:D12"/>
    <mergeCell ref="E12:J12"/>
    <mergeCell ref="B13:K13"/>
    <mergeCell ref="B15:K15"/>
    <mergeCell ref="C8:D8"/>
    <mergeCell ref="K8:K9"/>
    <mergeCell ref="C9:D9"/>
    <mergeCell ref="B10:D10"/>
    <mergeCell ref="K10:K11"/>
    <mergeCell ref="B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90" t="s">
        <v>111</v>
      </c>
    </row>
    <row r="3" spans="2:2" ht="18.75">
      <c r="B3" s="90" t="s">
        <v>2</v>
      </c>
    </row>
    <row r="4" spans="2:2" ht="18.75">
      <c r="B4" s="90" t="s">
        <v>112</v>
      </c>
    </row>
    <row r="5" spans="2:2" ht="18.75">
      <c r="B5" s="90" t="s">
        <v>113</v>
      </c>
    </row>
    <row r="6" spans="2:2" ht="18.75">
      <c r="B6" s="90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h.taveras</cp:lastModifiedBy>
  <cp:lastPrinted>2018-03-15T18:52:30Z</cp:lastPrinted>
  <dcterms:created xsi:type="dcterms:W3CDTF">2014-10-03T18:34:35Z</dcterms:created>
  <dcterms:modified xsi:type="dcterms:W3CDTF">2018-07-31T14:50:49Z</dcterms:modified>
</cp:coreProperties>
</file>